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61" windowWidth="11610" windowHeight="6480" tabRatio="788"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Sheet'!$A$1:$G$51</definedName>
    <definedName name="_xlnm.Print_Area" localSheetId="3">'Cash Flow Statement'!$A$1:$G$56</definedName>
    <definedName name="_xlnm.Print_Area" localSheetId="0">'Income Statements'!$A$1:$K$51</definedName>
    <definedName name="_xlnm.Print_Area" localSheetId="4">'Notes'!$A$1:$N$188</definedName>
    <definedName name="_xlnm.Print_Area" localSheetId="2">'Statement of Changes in Equity'!$A$1:$O$33</definedName>
    <definedName name="_xlnm.Print_Titles" localSheetId="3">'Cash Flow Statement'!$1:$10</definedName>
    <definedName name="_xlnm.Print_Titles" localSheetId="4">'Notes'!$1:$6</definedName>
  </definedNames>
  <calcPr fullCalcOnLoad="1"/>
</workbook>
</file>

<file path=xl/sharedStrings.xml><?xml version="1.0" encoding="utf-8"?>
<sst xmlns="http://schemas.openxmlformats.org/spreadsheetml/2006/main" count="406" uniqueCount="258">
  <si>
    <t>Finance costs</t>
  </si>
  <si>
    <t>INDIVIDUAL QUARTER</t>
  </si>
  <si>
    <t>CUMULATIVE QUARTER</t>
  </si>
  <si>
    <t>CURRENT YEAR QUARTER</t>
  </si>
  <si>
    <t>CURRENT YEAR TO DATE</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</si>
  <si>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</si>
  <si>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</si>
  <si>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</si>
  <si>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</si>
  <si>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</si>
  <si>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</si>
  <si>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</si>
  <si>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</si>
  <si>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</si>
  <si>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</si>
  <si>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</si>
  <si>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</si>
  <si>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</si>
  <si>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</si>
  <si>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</si>
  <si>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</si>
  <si>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</si>
  <si>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Other operating income</t>
  </si>
  <si>
    <t>(The figures have not been audited)</t>
  </si>
  <si>
    <t>PROPERTY, PLANT AND EQUIPMENT</t>
  </si>
  <si>
    <t>CURRENT ASSETS</t>
  </si>
  <si>
    <t>Trade Receivables</t>
  </si>
  <si>
    <t>CURRENT LIABILITIES</t>
  </si>
  <si>
    <t>Other Payables and Accrued Expenses</t>
  </si>
  <si>
    <t>FINANCED BY:</t>
  </si>
  <si>
    <t>Total</t>
  </si>
  <si>
    <t>CASH FLOWS FROM OPERATING ACTIVITIES</t>
  </si>
  <si>
    <t>Adjustments for:</t>
  </si>
  <si>
    <t>Depreciation of property, plant and equipment</t>
  </si>
  <si>
    <t>Changes in working capital:</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</si>
  <si>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</si>
  <si>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</si>
  <si>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</si>
  <si>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</si>
  <si>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</si>
  <si>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</si>
  <si>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</si>
  <si>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</si>
  <si>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</si>
  <si>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</si>
  <si>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</si>
  <si>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</si>
  <si>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</si>
  <si>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</si>
  <si>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</si>
  <si>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</si>
  <si>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</si>
  <si>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</si>
  <si>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</si>
  <si>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</si>
  <si>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</si>
  <si>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</si>
  <si>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</si>
  <si>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</si>
  <si>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</si>
  <si>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</si>
  <si>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</si>
  <si>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</si>
  <si>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</si>
  <si>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</si>
  <si>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</si>
  <si>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</si>
  <si>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</si>
  <si>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</si>
  <si>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</si>
  <si>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</si>
  <si>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</si>
  <si>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</si>
  <si>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</si>
  <si>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</si>
  <si>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</si>
  <si>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</si>
  <si>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</si>
  <si>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</si>
  <si>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</si>
  <si>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</si>
  <si>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</si>
  <si>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</si>
  <si>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</si>
  <si>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</si>
  <si>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</si>
  <si>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</si>
  <si>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(Note A15)</t>
  </si>
  <si>
    <t>Material events subsequent to the end of the quarter</t>
  </si>
  <si>
    <t>CONDENSED INCOME STATEMENTS</t>
  </si>
  <si>
    <t>CONDENSED BALANCE SHEET</t>
  </si>
  <si>
    <t>CONDENSED STATEMENT OF CHANGES IN EQUITY</t>
  </si>
  <si>
    <t>CONDENSED CASH FLOW STATEMENT</t>
  </si>
  <si>
    <t>The Company's operations were not subject to any seasonal or cyclical changes.</t>
  </si>
  <si>
    <t>Changes in the composition of the Company</t>
  </si>
  <si>
    <t>There were no changes in the composition of the Company for the current financial quarter.</t>
  </si>
  <si>
    <t>Operating profit before working capital changes</t>
  </si>
  <si>
    <t>NET INCREASE IN CASH AND CASH EQUIVALENTS</t>
  </si>
  <si>
    <t>There were no dividends paid during the current financial quarter.</t>
  </si>
  <si>
    <t>Material litigations</t>
  </si>
  <si>
    <t>Other Receivables and Prepaid Expenses</t>
  </si>
  <si>
    <t>N/A</t>
  </si>
  <si>
    <t>Profit from operations</t>
  </si>
  <si>
    <t>Profit before taxation</t>
  </si>
  <si>
    <t>Net Profit</t>
  </si>
  <si>
    <t>Earnings per share</t>
  </si>
  <si>
    <t>31/12/2004</t>
  </si>
  <si>
    <t>EXPLANATORY NOTES PURSUANT TO FRS 134 INTERIM FINANCIAL REPORTING</t>
  </si>
  <si>
    <t>The interim financial report should be read in conjunction with the audited financial statements of the Company for the year ended 31 December 2004.</t>
  </si>
  <si>
    <t>Auditors' report of preceding annual financial statements</t>
  </si>
  <si>
    <t>The auditors' report on the preceding year's annual audited financial statements was not subject to any qualification.</t>
  </si>
  <si>
    <t>EXPLANATORY NOTES PURSUANT TO APPENDIX 7A OF THE LISTING REQUIREMENTS OF BURSA MALAYSIA SECURITIES BERHAD FOR THE MESDAQ MARKET</t>
  </si>
  <si>
    <t>There were no acquisitions or disposals of quoted securities for the financial quarter under review.</t>
  </si>
  <si>
    <t>Petaling Jaya</t>
  </si>
  <si>
    <t>TEX CYCLE TECHNOLOGY (M) BERHAD</t>
  </si>
  <si>
    <t>Company's No. 642619-P</t>
  </si>
  <si>
    <t>Cost of sales</t>
  </si>
  <si>
    <t>Gross profit</t>
  </si>
  <si>
    <t>Distribution and selling expenses</t>
  </si>
  <si>
    <t>Administrative expenses</t>
  </si>
  <si>
    <t>Other operating expenses</t>
  </si>
  <si>
    <t>GOODWILL</t>
  </si>
  <si>
    <t>Inventories</t>
  </si>
  <si>
    <t>Borrowings</t>
  </si>
  <si>
    <t>*</t>
  </si>
  <si>
    <t>RM20</t>
  </si>
  <si>
    <t>#</t>
  </si>
  <si>
    <t>RM489,911</t>
  </si>
  <si>
    <t>Interest expense</t>
  </si>
  <si>
    <t>Interest income</t>
  </si>
  <si>
    <t>Interest paid</t>
  </si>
  <si>
    <t>Taxes paid</t>
  </si>
  <si>
    <t>CASH FLOWS FROM FINANCING ACTIVITIES</t>
  </si>
  <si>
    <t>Repayment of term loan</t>
  </si>
  <si>
    <t>Increase in receivables</t>
  </si>
  <si>
    <t>Approved and contracted for:</t>
  </si>
  <si>
    <t>Property, plant and equipment</t>
  </si>
  <si>
    <t>Managing Director</t>
  </si>
  <si>
    <t>Periasamy a/l Sinakalai</t>
  </si>
  <si>
    <t>Sales of unquoted investments and/or properties</t>
  </si>
  <si>
    <t xml:space="preserve">There were no disposal of investments and/or properties during the quarter under review. </t>
  </si>
  <si>
    <t>Borrowings and debt securities</t>
  </si>
  <si>
    <t>Short term borrowings:</t>
  </si>
  <si>
    <t>Long term borrowings:</t>
  </si>
  <si>
    <t xml:space="preserve">Basic earnings per share is calculated by dividing the net profit for the period by the weighted average number of ordinary shares in issue during the period. </t>
  </si>
  <si>
    <t>Net Profit for the financial period (RM'000)</t>
  </si>
  <si>
    <t>Weighted average number of ordinary shares in issue ('000)</t>
  </si>
  <si>
    <t>Basic earnings per share (sen)</t>
  </si>
  <si>
    <t>@</t>
  </si>
  <si>
    <t>&amp;</t>
  </si>
  <si>
    <t>The interim financial report has been prepared in compliance with FRS 134: "Interim Financial Reporting" (formerly known as MASB 26) and Appendix 7A of the Listing Requirements of Bursa Malaysia Securities Berhad for the MESDAQ Market.</t>
  </si>
  <si>
    <t>Share Premium</t>
  </si>
  <si>
    <t>Reserve on Consolidation</t>
  </si>
  <si>
    <t>Deposits, Cash and Bank Balances</t>
  </si>
  <si>
    <t>Retained Profit/(Accumulated Loss)</t>
  </si>
  <si>
    <t>Listing expenses</t>
  </si>
  <si>
    <t>NET CURRENT ASSETS/(LIABILITIES)</t>
  </si>
  <si>
    <t>There were no unusual items affecting assets, liabilities, equity, net income or cash flows of the Company during the quarter under review.</t>
  </si>
  <si>
    <t>There were no changes in estimates that have a material effect in the current financial quarter.</t>
  </si>
  <si>
    <t>The accounting policies and methods of computation adopted by the Company in this interim financial report are consistent with those previously adopted in the preparation of the proforma consolidated financial statements of Tex Cycle Group for the purposes of inclusion in Tex Cycle's Prospectus dated 29 June 2005 and with the annual financial statements for the year ended 31 December 2004.</t>
  </si>
  <si>
    <t>There were no significant related party transactions as at the date of this report.</t>
  </si>
  <si>
    <t>There were no contingent liabilities as at the date of this report.</t>
  </si>
  <si>
    <t>Proposed</t>
  </si>
  <si>
    <t>Utilisation</t>
  </si>
  <si>
    <t>Amount</t>
  </si>
  <si>
    <t>Balance</t>
  </si>
  <si>
    <t>Utilised</t>
  </si>
  <si>
    <t>Unutilised</t>
  </si>
  <si>
    <t>Cash portion of the consideration for the Land Acquisition</t>
  </si>
  <si>
    <t>Capital expenditure for expansion</t>
  </si>
  <si>
    <t>Repayment of bank borrowings</t>
  </si>
  <si>
    <t>Working capital</t>
  </si>
  <si>
    <t>Non-Distributable - Share Premium</t>
  </si>
  <si>
    <t>Non-Distributable - Reserve on Consolidation</t>
  </si>
  <si>
    <t>Repayment of hire purchase and lease financing</t>
  </si>
  <si>
    <t>Public Issue</t>
  </si>
  <si>
    <t>-Public issue</t>
  </si>
  <si>
    <t>Issue of share capital</t>
  </si>
  <si>
    <t>Cash on hand and at banks</t>
  </si>
  <si>
    <t>Amounts due from Shareholders</t>
  </si>
  <si>
    <t>(Accumulated Loss)/Distributable - Retained Profit</t>
  </si>
  <si>
    <t>Bad debts written off</t>
  </si>
  <si>
    <t>Increase in inventories</t>
  </si>
  <si>
    <t>Decrease in payables</t>
  </si>
  <si>
    <t>Net cash generated from financing activities</t>
  </si>
  <si>
    <t>Deposits with licensed banks</t>
  </si>
  <si>
    <t>Interest received</t>
  </si>
  <si>
    <t>Earnings Per Share (sen)</t>
  </si>
  <si>
    <t>Shareholders' Equity</t>
  </si>
  <si>
    <t>Deferred Tax Liabilities</t>
  </si>
  <si>
    <t>Non-Current Liabilities</t>
  </si>
  <si>
    <t>Property, plant and equipment of the Group are stated at cost less accumulated depreciation and impairment losses. No valuation of property, plant and equipment was undertaken during the current quarter under review.</t>
  </si>
  <si>
    <t>-Acquisition of subsidiaries</t>
  </si>
  <si>
    <t>Arising pursuant to the acquisition of a</t>
  </si>
  <si>
    <t xml:space="preserve">   subsidiary company</t>
  </si>
  <si>
    <t>-Acquisition of land</t>
  </si>
  <si>
    <t xml:space="preserve">                                                                                   </t>
  </si>
  <si>
    <t>Note:</t>
  </si>
  <si>
    <t>-</t>
  </si>
  <si>
    <t xml:space="preserve">Excess listing proceeds due to earlier payment of listing expenses prior to the date of listing. To be utilised for working capital. </t>
  </si>
  <si>
    <t>(a) There is no corporate proposal announced but not completed as at the date of this report.</t>
  </si>
  <si>
    <t>Revenues by activities</t>
  </si>
  <si>
    <t>Recycling of waste</t>
  </si>
  <si>
    <t>Less: Inter-company revenue</t>
  </si>
  <si>
    <t>Chemical products</t>
  </si>
  <si>
    <t>Rental income</t>
  </si>
  <si>
    <t>based on the number of ordinary shares of 200 shares as at 31December 2004</t>
  </si>
  <si>
    <t>Decrease in amounts due from shareholders</t>
  </si>
  <si>
    <t>Cash generated from operations</t>
  </si>
  <si>
    <t>Net cash generated from operating activities</t>
  </si>
  <si>
    <t>CASH AND CASH EQUIVALENTS AT BEGINNING OF PERIOD</t>
  </si>
  <si>
    <t>CASH AND CASH EQUIVALENTS AT END OF PERIOD</t>
  </si>
  <si>
    <t>Acquisition of subsidiaries, net of cash acquired</t>
  </si>
  <si>
    <t>Quarterly report on results for the 4th quarter ended 31.12.2005</t>
  </si>
  <si>
    <t>31/12/2005</t>
  </si>
  <si>
    <t>Tax Recoverable</t>
  </si>
  <si>
    <t>Trade Payables</t>
  </si>
  <si>
    <t>Gain on disposal of property, plant and equipment</t>
  </si>
  <si>
    <t>Proceed from disposal of property, plant and equipment</t>
  </si>
  <si>
    <t>based on the number of ordinary shares of 170,793,000 shares as at 31 December 2005</t>
  </si>
  <si>
    <t>31.12.2005</t>
  </si>
  <si>
    <t>There were no material events subsequent to the current financial quarter ended 31 December 2005 up to the date of this report which is likely to substantially affect the results of the operations of the Company.</t>
  </si>
  <si>
    <t>Deferred taxation</t>
  </si>
  <si>
    <t>27 February 2006</t>
  </si>
  <si>
    <t>PRECEDING YEAR  CORRESPONDING PERIOD</t>
  </si>
  <si>
    <t>Net profit for the year</t>
  </si>
  <si>
    <t>(b) The Company raised RM9.9 million from its listing on the Mesdaq Market of Bursa Malaysia Securities Berhad on 27 July 2005, which involved a public issue of 45,000,000 new ordinary shares of RM0.10 each in Tex Cycle at an issue price of RM0.22 per share. The details of the utilisation of proceeds as at 31 December 2005 is as follow:</t>
  </si>
  <si>
    <t>Unsecured - hire purchase payables</t>
  </si>
  <si>
    <t>(i)</t>
  </si>
  <si>
    <t>(ii)</t>
  </si>
  <si>
    <t>(iii)</t>
  </si>
  <si>
    <t>(iv)</t>
  </si>
  <si>
    <t>Date payable -  To be announced later;</t>
  </si>
  <si>
    <t>Balance as at 31 December 2005</t>
  </si>
  <si>
    <t>There were no issuance, cancellation, repurchase, resale and repayment of debt and equity securities for the current financial quarter.</t>
  </si>
  <si>
    <t xml:space="preserve">There is no geographical segmental information as the Company operates principally in Malaysia. </t>
  </si>
  <si>
    <t xml:space="preserve">As at the date of this report, there is no profit guarantee while the profit forecast is detailed in Tex Cycle's Prospectus dated 29 June 2005. </t>
  </si>
  <si>
    <t>The effective tax rate for the current year quarter ended 31 December 2005 presented above is higher than the statutory tax rate principally due to the origination of temporary differences which were only taken up in the last quarter as a result of significant purchases of factory equipment and motor vehicle during the financial year. The effective tax rate was lower than the statutory tax rate of 28% for the financial year ended 31 December 2005 mainly due to the effect of different tax rate for small and medium companies of 20% for first chargeable income of RM500,000.</t>
  </si>
  <si>
    <t xml:space="preserve">The Condensed Balance Sheet should be read in conjunction with the Prospectus of Tex Cycle Technology (M) Berhad dated 29 June 2005 and the accompanying explanatory notes attached to the Interim Financial Statements. </t>
  </si>
  <si>
    <t xml:space="preserve">The Condensed Consolidated Income Statements should be read in conjunction with the Prospectus of Tex Cycle Technology (M) Berhad dated 29 June 2005 and the accompanying explanatory notes attached to the Interim Financial Statements. </t>
  </si>
  <si>
    <t xml:space="preserve">The Condensed Statement of Changes in Equity should be read in conjunction with the Prospectus of Tex Cycle Technology (M) Berhad dated 29 June 2005 and the accompanying explanatory notes attached to the Interim Financial Statements. </t>
  </si>
  <si>
    <t xml:space="preserve">The Condensed Cashflow Statement should be read in conjunction with the Prospectus of Tex Cycle Technology (M) Berhad dated 29 June 2005 and the accompanying explanatory notes attached to the Interim Financial Statements. </t>
  </si>
  <si>
    <t xml:space="preserve">All the bank borrowings have been paid off as at 31 October 2005. The unutilised amount will be allocated for the working capital of the Tex Cycle Group. </t>
  </si>
  <si>
    <t xml:space="preserve">There are no instruments with material off balance sheet risks issued as at the date of this report. </t>
  </si>
  <si>
    <t xml:space="preserve">There are no material litigations pending at the date of this report. </t>
  </si>
  <si>
    <t>The Group generated revenue of RM2.65 million and a profit before taxation of RM0.78 million for the quarter ended 31 December 2005. For the twelve months ended 31 December 2005, the Group generated revenue of RM11.03 million and a profit before taxation ("PBT") of RM4.33 million. The revenue of RM11.03 million and PBT of RM4.33 million represents a 19.25% and 41.91% increase respectively over the proforma consolidated results for the financial year ended 31 December 2004. The strong performance was mainly attributed to greater market penetration for the Group's recycling business.</t>
  </si>
  <si>
    <t>The Group’s revenue of RM2.65 million for the quarter ended 31 December 2005 represents a decrease of less than 1 percent as compared to that of the preceding quarter. The drop in revenue was mainly attributable to the softer demand from the defence industry for the Group’s chemical products. Meanwhile, the Group’s PBT for the quarter ended 31 December 2005 decreased by approximately 19%, from RM0.98 million to RM0.78 million. The decrease in PBT was mainly due to an increase in the cost of disposal of sludge and cost of chemicals.</t>
  </si>
  <si>
    <t>For the financial year ending 31 December 2006, the Group expects to penetrate further into the printing, electrical, chemical, aviation and oil and gas industries for its recycling business. To cater for the expected expansion in capacity for its container cleaning business, the Group has acquired two additional lorries and four container cleaning machines from the proceeds raised from its public listing.</t>
  </si>
  <si>
    <t xml:space="preserve">According to Infocredit D&amp;B (Malaysia) Sdn Bhd in their Executive Summary of the Independent Market Research Report for Tex Cycle dated 13 June 2005, the growth of the scheduled waste recycling services industry is still at an early stage and is expected to flourish over the next few years.  In general, business opportunities for environmental services and products grow in tandem with industrial development’s increasing demand for better environmental management.  As such, in Malaysia, there are yet ample business opportunities in the field of prevention and pollution control, clean and appropriate technology.  
Therefore, the Directors of Tex Cycle expect the Group to continue achieving strong performance for the next financial year ending 31 December 2006. 
</t>
  </si>
  <si>
    <t>based on weighted average number of shares of 140,447,523 shares</t>
  </si>
  <si>
    <t>based on weighted average number of shares of 170,793,000 shares</t>
  </si>
  <si>
    <t xml:space="preserve">There is no comparative result presented as the existing Group only came into existence on 14 January 2005 with the completion of the acquisition of 100% equity interest in Tex Cycle Sdn. Bhd. and Metro Koats Technology Sdn. Bhd. </t>
  </si>
  <si>
    <t>Previous corresponding period -  Nil;</t>
  </si>
  <si>
    <t>Balance as at 1 January 2005</t>
  </si>
  <si>
    <t>Net assets per share (sen)</t>
  </si>
  <si>
    <t>Amount per share - First and final dividend  :  0.50 sen (5%) less 28% tax;</t>
  </si>
  <si>
    <t>The total dividend for the current financial year -  0.50 sen (5%) less 28% tax.</t>
  </si>
  <si>
    <t>A first and final dividend of 5% less 28% income tax amounting to RM853,965 for the financial year ended 31 December 2005 has been recommended by the Board of Directors for approval by the shareholders at the forthcoming Annual General Meeting;</t>
  </si>
</sst>
</file>

<file path=xl/styles.xml><?xml version="1.0" encoding="utf-8"?>
<styleSheet xmlns="http://schemas.openxmlformats.org/spreadsheetml/2006/main">
  <numFmts count="49">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_);_(* \(#,##0.0\);_(* &quot;-&quot;_);_(@_)"/>
    <numFmt numFmtId="181" formatCode="#,##0.0"/>
    <numFmt numFmtId="182" formatCode="_(* #,##0.0_);_(* \(#,##0.0\);_(* &quot;-&quot;?_);_(@_)"/>
    <numFmt numFmtId="183" formatCode="_(* #,##0.000_);_(* \(#,##0.000\);_(* &quot;-&quot;??_);_(@_)"/>
    <numFmt numFmtId="184" formatCode="_(* #,##0.0000_);_(* \(#,##0.0000\);_(* &quot;-&quot;??_);_(@_)"/>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_(* #,##0.00_);_(* \(#,##0.00\);_(* &quot;-&quot;_);_(@_)"/>
    <numFmt numFmtId="193" formatCode="&quot;Yes&quot;;&quot;Yes&quot;;&quot;No&quot;"/>
    <numFmt numFmtId="194" formatCode="&quot;True&quot;;&quot;True&quot;;&quot;False&quot;"/>
    <numFmt numFmtId="195" formatCode="&quot;On&quot;;&quot;On&quot;;&quot;Off&quot;"/>
    <numFmt numFmtId="196" formatCode="0.00000000"/>
    <numFmt numFmtId="197" formatCode="0.0000000"/>
    <numFmt numFmtId="198" formatCode="0.000000"/>
    <numFmt numFmtId="199" formatCode="0.00000"/>
    <numFmt numFmtId="200" formatCode="0.0000"/>
    <numFmt numFmtId="201" formatCode="0.000"/>
    <numFmt numFmtId="202" formatCode="0_);\(0\)"/>
    <numFmt numFmtId="203" formatCode="0.00_);\(0.00\)"/>
    <numFmt numFmtId="204" formatCode="#,##0.000"/>
  </numFmts>
  <fonts count="16">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sz val="12"/>
      <name val="Times New Roman"/>
      <family val="1"/>
    </font>
    <font>
      <u val="single"/>
      <sz val="10"/>
      <name val="Arial Narrow"/>
      <family val="2"/>
    </font>
    <font>
      <sz val="10"/>
      <color indexed="8"/>
      <name val="Arial Narrow"/>
      <family val="2"/>
    </font>
    <font>
      <sz val="10"/>
      <color indexed="14"/>
      <name val="Arial Narrow"/>
      <family val="2"/>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9" fontId="0" fillId="0" borderId="0" xfId="15" applyNumberFormat="1" applyFont="1" applyBorder="1" applyAlignment="1">
      <alignment horizontal="center" vertical="center"/>
    </xf>
    <xf numFmtId="179"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0" fontId="0" fillId="0" borderId="0" xfId="0" applyFont="1" applyBorder="1" applyAlignment="1">
      <alignment vertical="center"/>
    </xf>
    <xf numFmtId="169" fontId="0" fillId="0" borderId="0" xfId="0" applyNumberFormat="1" applyFont="1" applyBorder="1" applyAlignment="1">
      <alignment horizontal="center" vertical="center"/>
    </xf>
    <xf numFmtId="179" fontId="0" fillId="0" borderId="0" xfId="15" applyNumberFormat="1" applyFont="1" applyAlignment="1">
      <alignment horizontal="center"/>
    </xf>
    <xf numFmtId="0" fontId="0" fillId="0" borderId="0" xfId="0" applyFont="1" applyAlignment="1">
      <alignment horizontal="justify" vertical="top"/>
    </xf>
    <xf numFmtId="179" fontId="0" fillId="0" borderId="0" xfId="15" applyNumberFormat="1" applyFont="1" applyAlignment="1">
      <alignment/>
    </xf>
    <xf numFmtId="179"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0" fontId="0" fillId="0" borderId="0" xfId="0" applyNumberFormat="1" applyFont="1" applyBorder="1" applyAlignment="1">
      <alignment horizontal="center" vertical="center"/>
    </xf>
    <xf numFmtId="169" fontId="0" fillId="0" borderId="3"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5" xfId="0" applyNumberFormat="1" applyFont="1" applyBorder="1" applyAlignment="1">
      <alignment horizontal="center" vertical="center"/>
    </xf>
    <xf numFmtId="171" fontId="0" fillId="0" borderId="0" xfId="0" applyNumberFormat="1" applyFont="1" applyBorder="1" applyAlignment="1">
      <alignment horizontal="center" vertical="center"/>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Border="1" applyAlignment="1">
      <alignment horizontal="left" vertical="center"/>
    </xf>
    <xf numFmtId="179" fontId="1" fillId="0" borderId="0"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169" fontId="0" fillId="0" borderId="2" xfId="0" applyNumberFormat="1" applyFont="1" applyBorder="1" applyAlignment="1">
      <alignment horizontal="center" vertical="center"/>
    </xf>
    <xf numFmtId="169" fontId="0" fillId="0" borderId="1" xfId="0" applyNumberFormat="1" applyFont="1" applyBorder="1" applyAlignment="1">
      <alignment horizontal="center" vertical="center"/>
    </xf>
    <xf numFmtId="179" fontId="0" fillId="0" borderId="6" xfId="15" applyNumberFormat="1" applyFont="1" applyBorder="1" applyAlignment="1">
      <alignment horizontal="center" vertical="center"/>
    </xf>
    <xf numFmtId="0" fontId="0" fillId="0" borderId="0" xfId="0" applyAlignment="1">
      <alignment/>
    </xf>
    <xf numFmtId="179" fontId="0" fillId="0" borderId="2" xfId="15" applyNumberFormat="1" applyFont="1" applyBorder="1" applyAlignment="1">
      <alignment horizontal="center" vertical="center"/>
    </xf>
    <xf numFmtId="0" fontId="0" fillId="0" borderId="0" xfId="0" applyAlignment="1">
      <alignment horizontal="justify" vertical="top" wrapText="1"/>
    </xf>
    <xf numFmtId="179" fontId="0" fillId="0" borderId="0" xfId="15" applyNumberFormat="1" applyFont="1" applyBorder="1" applyAlignment="1">
      <alignment/>
    </xf>
    <xf numFmtId="179" fontId="0" fillId="0" borderId="0" xfId="15" applyNumberFormat="1" applyFont="1" applyBorder="1" applyAlignment="1">
      <alignment horizontal="center"/>
    </xf>
    <xf numFmtId="169" fontId="0" fillId="0" borderId="7" xfId="0" applyNumberFormat="1" applyFont="1" applyBorder="1" applyAlignment="1">
      <alignment horizontal="center" vertical="center"/>
    </xf>
    <xf numFmtId="192" fontId="0" fillId="0" borderId="0" xfId="0" applyNumberFormat="1" applyFont="1" applyBorder="1" applyAlignment="1">
      <alignment horizontal="center" vertical="center"/>
    </xf>
    <xf numFmtId="171" fontId="0" fillId="0" borderId="0" xfId="0" applyNumberFormat="1" applyFont="1" applyAlignment="1">
      <alignment/>
    </xf>
    <xf numFmtId="171" fontId="2" fillId="0" borderId="0" xfId="15" applyFont="1" applyBorder="1" applyAlignment="1">
      <alignment vertical="center"/>
    </xf>
    <xf numFmtId="179" fontId="0" fillId="0" borderId="0" xfId="0" applyNumberFormat="1" applyFont="1" applyAlignment="1">
      <alignment/>
    </xf>
    <xf numFmtId="179" fontId="0" fillId="0" borderId="0" xfId="0" applyNumberFormat="1" applyFont="1" applyBorder="1" applyAlignment="1">
      <alignment/>
    </xf>
    <xf numFmtId="169" fontId="0" fillId="0" borderId="3" xfId="15" applyNumberFormat="1" applyFont="1" applyBorder="1" applyAlignment="1">
      <alignment horizontal="center" vertical="center"/>
    </xf>
    <xf numFmtId="0" fontId="7" fillId="0" borderId="0" xfId="0" applyFont="1" applyAlignment="1">
      <alignment horizontal="justify" vertical="top"/>
    </xf>
    <xf numFmtId="0" fontId="1" fillId="0" borderId="0" xfId="0" applyFont="1" applyFill="1" applyAlignment="1">
      <alignment horizontal="center"/>
    </xf>
    <xf numFmtId="0" fontId="7" fillId="0" borderId="0" xfId="0" applyFont="1" applyFill="1" applyAlignment="1">
      <alignment horizontal="justify" vertical="top" wrapText="1"/>
    </xf>
    <xf numFmtId="171" fontId="7" fillId="0" borderId="0" xfId="0" applyNumberFormat="1" applyFont="1" applyBorder="1" applyAlignment="1">
      <alignment horizontal="center" vertical="center"/>
    </xf>
    <xf numFmtId="0" fontId="0" fillId="0" borderId="0" xfId="0" applyFont="1" applyBorder="1" applyAlignment="1">
      <alignment horizontal="justify" vertical="justify" wrapText="1"/>
    </xf>
    <xf numFmtId="171" fontId="11" fillId="0" borderId="0" xfId="0" applyNumberFormat="1" applyFont="1" applyBorder="1" applyAlignment="1">
      <alignment horizontal="right" vertical="top"/>
    </xf>
    <xf numFmtId="171" fontId="11" fillId="0" borderId="0" xfId="0" applyNumberFormat="1" applyFont="1" applyBorder="1" applyAlignment="1">
      <alignment horizontal="left" vertical="top"/>
    </xf>
    <xf numFmtId="0" fontId="11" fillId="0" borderId="0" xfId="0" applyFont="1" applyAlignment="1">
      <alignment horizontal="justify" vertical="top"/>
    </xf>
    <xf numFmtId="0" fontId="0" fillId="0" borderId="0" xfId="0" applyFont="1" applyAlignment="1">
      <alignment horizontal="left"/>
    </xf>
    <xf numFmtId="0" fontId="11" fillId="0" borderId="0" xfId="0" applyFont="1" applyAlignment="1">
      <alignment horizontal="left" vertical="top"/>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3" fontId="0" fillId="0" borderId="0" xfId="0" applyNumberFormat="1" applyFont="1" applyFill="1" applyAlignment="1">
      <alignment/>
    </xf>
    <xf numFmtId="2" fontId="0" fillId="0" borderId="8" xfId="0" applyNumberFormat="1" applyFont="1" applyFill="1" applyBorder="1" applyAlignment="1">
      <alignment/>
    </xf>
    <xf numFmtId="179" fontId="0" fillId="0" borderId="0" xfId="15" applyNumberFormat="1" applyFont="1" applyFill="1" applyAlignment="1">
      <alignment horizontal="center"/>
    </xf>
    <xf numFmtId="179" fontId="0" fillId="0" borderId="0" xfId="15" applyNumberFormat="1"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179" fontId="0" fillId="0" borderId="6" xfId="15" applyNumberFormat="1" applyFont="1" applyBorder="1" applyAlignment="1">
      <alignment/>
    </xf>
    <xf numFmtId="179" fontId="0" fillId="0" borderId="9" xfId="15" applyNumberFormat="1" applyFont="1" applyFill="1" applyBorder="1" applyAlignment="1">
      <alignment/>
    </xf>
    <xf numFmtId="179" fontId="0" fillId="0" borderId="8" xfId="15" applyNumberFormat="1" applyFont="1" applyBorder="1" applyAlignment="1">
      <alignment/>
    </xf>
    <xf numFmtId="179" fontId="0" fillId="0" borderId="8" xfId="15" applyNumberFormat="1" applyFont="1" applyBorder="1" applyAlignment="1">
      <alignment horizontal="center"/>
    </xf>
    <xf numFmtId="169" fontId="0" fillId="0" borderId="9" xfId="0" applyNumberFormat="1" applyFont="1" applyBorder="1" applyAlignment="1">
      <alignment horizontal="center" vertical="center"/>
    </xf>
    <xf numFmtId="179" fontId="0" fillId="0" borderId="9" xfId="0" applyNumberFormat="1" applyFont="1" applyBorder="1" applyAlignment="1">
      <alignment horizontal="center" vertical="center"/>
    </xf>
    <xf numFmtId="179" fontId="0" fillId="0" borderId="9" xfId="15" applyNumberFormat="1" applyFont="1" applyBorder="1" applyAlignment="1">
      <alignment horizontal="center" vertical="center"/>
    </xf>
    <xf numFmtId="0" fontId="7" fillId="0" borderId="0" xfId="0" applyFont="1" applyFill="1" applyAlignment="1">
      <alignment horizontal="center"/>
    </xf>
    <xf numFmtId="179" fontId="0" fillId="0" borderId="0" xfId="15" applyNumberFormat="1" applyFont="1" applyAlignment="1">
      <alignment vertical="top"/>
    </xf>
    <xf numFmtId="179" fontId="0" fillId="0" borderId="9" xfId="15" applyNumberFormat="1" applyFont="1" applyBorder="1" applyAlignment="1">
      <alignment vertical="top"/>
    </xf>
    <xf numFmtId="0" fontId="0" fillId="0" borderId="0" xfId="24" applyFont="1" applyAlignment="1">
      <alignment horizontal="justify" vertical="top" wrapText="1"/>
      <protection/>
    </xf>
    <xf numFmtId="0" fontId="8" fillId="0" borderId="0" xfId="0" applyFont="1" applyFill="1" applyAlignment="1">
      <alignment/>
    </xf>
    <xf numFmtId="179" fontId="7" fillId="0" borderId="0" xfId="15" applyNumberFormat="1" applyFont="1" applyFill="1" applyBorder="1" applyAlignment="1">
      <alignment/>
    </xf>
    <xf numFmtId="0" fontId="0" fillId="0" borderId="0" xfId="21" applyFont="1" applyFill="1" applyBorder="1" applyAlignment="1">
      <alignment vertical="center"/>
      <protection/>
    </xf>
    <xf numFmtId="0" fontId="1" fillId="0" borderId="0" xfId="23" applyFont="1" applyBorder="1" applyAlignment="1">
      <alignment horizontal="center" vertical="center" wrapText="1"/>
      <protection/>
    </xf>
    <xf numFmtId="0" fontId="0" fillId="0" borderId="0" xfId="23" applyFont="1">
      <alignment/>
      <protection/>
    </xf>
    <xf numFmtId="0" fontId="0" fillId="0" borderId="0" xfId="0" applyAlignment="1" quotePrefix="1">
      <alignment horizontal="left" indent="1"/>
    </xf>
    <xf numFmtId="0" fontId="0" fillId="0" borderId="0" xfId="23" applyFont="1" quotePrefix="1">
      <alignment/>
      <protection/>
    </xf>
    <xf numFmtId="0" fontId="0" fillId="0" borderId="0" xfId="0" applyFont="1" applyAlignment="1">
      <alignment horizontal="justify" vertical="top" wrapText="1"/>
    </xf>
    <xf numFmtId="0" fontId="12" fillId="0" borderId="0" xfId="0" applyFont="1" applyAlignment="1" applyProtection="1">
      <alignment horizontal="left" indent="1"/>
      <protection/>
    </xf>
    <xf numFmtId="179" fontId="0" fillId="0" borderId="0" xfId="15" applyNumberFormat="1" applyFont="1" applyFill="1" applyBorder="1" applyAlignment="1">
      <alignment/>
    </xf>
    <xf numFmtId="179" fontId="0" fillId="0" borderId="0" xfId="15" applyNumberFormat="1" applyFont="1" applyFill="1" applyAlignment="1">
      <alignment horizontal="right"/>
    </xf>
    <xf numFmtId="179" fontId="0" fillId="0" borderId="8" xfId="15" applyNumberFormat="1" applyFont="1" applyFill="1" applyBorder="1" applyAlignment="1">
      <alignment/>
    </xf>
    <xf numFmtId="0" fontId="0"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9" fontId="0" fillId="0" borderId="6" xfId="15" applyNumberFormat="1" applyFont="1" applyFill="1" applyBorder="1" applyAlignment="1">
      <alignment/>
    </xf>
    <xf numFmtId="171" fontId="0" fillId="0" borderId="0" xfId="15" applyFont="1" applyFill="1" applyAlignment="1">
      <alignment/>
    </xf>
    <xf numFmtId="171" fontId="0" fillId="0" borderId="0" xfId="0" applyNumberFormat="1" applyFont="1" applyFill="1" applyBorder="1" applyAlignment="1">
      <alignment horizontal="center" vertical="center"/>
    </xf>
    <xf numFmtId="0" fontId="0" fillId="0" borderId="0" xfId="0" applyFill="1" applyAlignment="1">
      <alignment wrapText="1"/>
    </xf>
    <xf numFmtId="0" fontId="0" fillId="0" borderId="0" xfId="0" applyFont="1" applyFill="1" applyAlignment="1">
      <alignment wrapText="1"/>
    </xf>
    <xf numFmtId="179" fontId="0" fillId="0" borderId="0" xfId="15" applyNumberFormat="1" applyFont="1" applyFill="1" applyBorder="1" applyAlignment="1">
      <alignment horizontal="right"/>
    </xf>
    <xf numFmtId="0" fontId="1" fillId="0" borderId="0" xfId="0" applyFont="1" applyBorder="1" applyAlignment="1">
      <alignment horizontal="center" vertical="top"/>
    </xf>
    <xf numFmtId="0" fontId="0" fillId="0" borderId="0" xfId="0" applyFont="1" applyFill="1" applyAlignment="1">
      <alignment horizontal="justify" vertical="justify"/>
    </xf>
    <xf numFmtId="179" fontId="0" fillId="0" borderId="9" xfId="15" applyNumberFormat="1" applyFont="1" applyFill="1" applyBorder="1" applyAlignment="1">
      <alignment horizontal="right"/>
    </xf>
    <xf numFmtId="0" fontId="0" fillId="0" borderId="0" xfId="0" applyFont="1" applyFill="1" applyAlignment="1">
      <alignment horizontal="justify" vertical="justify" wrapText="1"/>
    </xf>
    <xf numFmtId="0" fontId="0" fillId="0" borderId="0" xfId="0" applyFont="1" applyFill="1" applyAlignment="1">
      <alignment vertical="top" wrapText="1"/>
    </xf>
    <xf numFmtId="0" fontId="15" fillId="0" borderId="0" xfId="0" applyFont="1" applyFill="1" applyAlignment="1">
      <alignment horizontal="left" vertical="top" wrapText="1"/>
    </xf>
    <xf numFmtId="0" fontId="0" fillId="0" borderId="0" xfId="0" applyFont="1" applyFill="1" applyAlignment="1">
      <alignment horizontal="right"/>
    </xf>
    <xf numFmtId="179" fontId="0" fillId="0" borderId="0" xfId="15" applyNumberFormat="1" applyFont="1" applyAlignment="1">
      <alignment horizontal="right" vertical="top"/>
    </xf>
    <xf numFmtId="0" fontId="15" fillId="0" borderId="0" xfId="0" applyFont="1" applyFill="1" applyAlignment="1">
      <alignment/>
    </xf>
    <xf numFmtId="0" fontId="15" fillId="0" borderId="0" xfId="24" applyFont="1" applyAlignment="1">
      <alignment horizontal="justify" vertical="top" wrapText="1"/>
      <protection/>
    </xf>
    <xf numFmtId="0" fontId="15" fillId="0" borderId="0" xfId="24" applyFont="1" applyAlignment="1">
      <alignment horizontal="left" vertical="top" wrapText="1"/>
      <protection/>
    </xf>
    <xf numFmtId="179" fontId="0" fillId="0" borderId="0" xfId="15" applyNumberFormat="1" applyFont="1" applyBorder="1" applyAlignment="1">
      <alignment horizontal="right" vertical="center"/>
    </xf>
    <xf numFmtId="179" fontId="0" fillId="0" borderId="0" xfId="15" applyNumberFormat="1" applyFont="1" applyAlignment="1">
      <alignment/>
    </xf>
    <xf numFmtId="0" fontId="0" fillId="0" borderId="0" xfId="0" applyFont="1" applyFill="1" applyAlignment="1">
      <alignment horizontal="justify" vertical="top" wrapText="1"/>
    </xf>
    <xf numFmtId="0" fontId="3" fillId="0" borderId="0" xfId="0" applyFont="1" applyFill="1" applyAlignment="1">
      <alignment horizontal="center" vertical="center"/>
    </xf>
    <xf numFmtId="0" fontId="0" fillId="0" borderId="0" xfId="0" applyFont="1" applyBorder="1" applyAlignment="1">
      <alignment horizontal="justify" vertical="justify" wrapText="1"/>
    </xf>
    <xf numFmtId="0" fontId="0" fillId="0" borderId="0" xfId="0" applyFont="1" applyBorder="1" applyAlignment="1">
      <alignment horizontal="left" vertical="justify" wrapText="1"/>
    </xf>
    <xf numFmtId="0" fontId="4" fillId="0" borderId="0" xfId="0" applyFont="1" applyAlignment="1">
      <alignment horizontal="center" vertical="center"/>
    </xf>
    <xf numFmtId="0" fontId="5" fillId="0" borderId="0" xfId="0" applyFont="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0" xfId="22" applyFont="1" applyAlignment="1">
      <alignment horizontal="justify" vertical="top" wrapText="1"/>
      <protection/>
    </xf>
    <xf numFmtId="0" fontId="0" fillId="0" borderId="0" xfId="22" applyAlignment="1">
      <alignment horizontal="justify" vertical="top" wrapText="1"/>
      <protection/>
    </xf>
    <xf numFmtId="0" fontId="0" fillId="0" borderId="0" xfId="24" applyFont="1" applyAlignment="1">
      <alignment horizontal="justify" vertical="top" wrapText="1"/>
      <protection/>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xf>
    <xf numFmtId="0" fontId="15" fillId="0" borderId="0" xfId="24" applyFont="1" applyAlignment="1">
      <alignment horizontal="justify" vertical="top" wrapText="1"/>
      <protection/>
    </xf>
    <xf numFmtId="0" fontId="0" fillId="0" borderId="0" xfId="0" applyFont="1" applyFill="1" applyAlignment="1">
      <alignment horizontal="left" vertical="top" wrapText="1"/>
    </xf>
    <xf numFmtId="0" fontId="0" fillId="0" borderId="0" xfId="0" applyFont="1" applyFill="1" applyAlignment="1">
      <alignment horizontal="left" wrapText="1"/>
    </xf>
    <xf numFmtId="0" fontId="1" fillId="0" borderId="0" xfId="0" applyFont="1" applyFill="1" applyAlignment="1">
      <alignment horizontal="center" vertical="top"/>
    </xf>
    <xf numFmtId="0" fontId="0" fillId="0" borderId="0" xfId="0" applyFont="1" applyFill="1" applyAlignment="1">
      <alignment horizontal="center"/>
    </xf>
    <xf numFmtId="0" fontId="0" fillId="0" borderId="0" xfId="0" applyFont="1" applyFill="1" applyAlignment="1">
      <alignment horizontal="left" vertical="top"/>
    </xf>
    <xf numFmtId="0" fontId="13" fillId="0" borderId="0" xfId="0" applyFont="1" applyFill="1"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Alignment="1">
      <alignment horizontal="left" vertical="top"/>
    </xf>
    <xf numFmtId="0" fontId="1"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wrapText="1"/>
    </xf>
    <xf numFmtId="0" fontId="0" fillId="0" borderId="0" xfId="0" applyAlignment="1">
      <alignment wrapText="1"/>
    </xf>
    <xf numFmtId="0" fontId="0" fillId="0" borderId="0" xfId="21" applyFont="1" applyAlignment="1">
      <alignment horizontal="justify" vertical="top" wrapText="1"/>
      <protection/>
    </xf>
    <xf numFmtId="0" fontId="0" fillId="0" borderId="0" xfId="0" applyFont="1" applyFill="1" applyAlignment="1">
      <alignment horizontal="justify" vertical="top"/>
    </xf>
    <xf numFmtId="0" fontId="0" fillId="0" borderId="0" xfId="0" applyFont="1" applyFill="1" applyAlignment="1">
      <alignment horizontal="justify" vertical="justify" wrapText="1"/>
    </xf>
    <xf numFmtId="0" fontId="0" fillId="0" borderId="0" xfId="0" applyFont="1" applyAlignment="1">
      <alignment horizontal="justify" vertical="top"/>
    </xf>
    <xf numFmtId="0" fontId="0" fillId="0" borderId="0" xfId="0" applyFont="1" applyAlignment="1">
      <alignment horizontal="justify" vertical="top" wrapText="1"/>
    </xf>
    <xf numFmtId="15" fontId="0" fillId="0" borderId="0" xfId="0" applyNumberFormat="1" applyFont="1" applyFill="1" applyAlignment="1" quotePrefix="1">
      <alignment horizontal="left"/>
    </xf>
    <xf numFmtId="0" fontId="0" fillId="0" borderId="0" xfId="0" applyFont="1" applyFill="1" applyAlignment="1">
      <alignment horizontal="left"/>
    </xf>
    <xf numFmtId="0" fontId="14" fillId="0" borderId="0" xfId="0" applyFont="1" applyFill="1" applyAlignment="1">
      <alignment horizontal="justify" vertical="top"/>
    </xf>
    <xf numFmtId="0" fontId="0" fillId="0" borderId="0" xfId="0" applyFont="1" applyAlignment="1">
      <alignment horizontal="center"/>
    </xf>
    <xf numFmtId="0" fontId="0" fillId="0" borderId="0" xfId="0" applyFont="1" applyFill="1" applyAlignment="1">
      <alignment horizontal="justify" vertical="justify"/>
    </xf>
    <xf numFmtId="0" fontId="4" fillId="0" borderId="0" xfId="0" applyFont="1" applyAlignment="1">
      <alignment horizontal="center" vertical="top"/>
    </xf>
    <xf numFmtId="0" fontId="5" fillId="0" borderId="0" xfId="0" applyFont="1" applyAlignment="1">
      <alignment horizontal="center" vertical="top"/>
    </xf>
    <xf numFmtId="0" fontId="0" fillId="0" borderId="0" xfId="0" applyFont="1" applyAlignment="1">
      <alignment horizontal="center" vertical="top"/>
    </xf>
    <xf numFmtId="0" fontId="3" fillId="0" borderId="0" xfId="0" applyFont="1" applyAlignment="1">
      <alignment horizontal="center" vertical="top"/>
    </xf>
    <xf numFmtId="0" fontId="6" fillId="0" borderId="0" xfId="0" applyFont="1" applyAlignment="1">
      <alignment horizontal="center" vertical="top"/>
    </xf>
    <xf numFmtId="0" fontId="3" fillId="0" borderId="8" xfId="0" applyFont="1" applyFill="1" applyBorder="1" applyAlignment="1">
      <alignment horizontal="center" vertical="top"/>
    </xf>
    <xf numFmtId="0" fontId="0" fillId="0" borderId="8" xfId="0" applyFont="1" applyFill="1" applyBorder="1" applyAlignment="1">
      <alignment horizontal="center" vertical="top"/>
    </xf>
  </cellXfs>
  <cellStyles count="12">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3" xfId="23"/>
    <cellStyle name="Normal_Sheet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57"/>
  <sheetViews>
    <sheetView workbookViewId="0" topLeftCell="A1">
      <selection activeCell="D22" sqref="D22"/>
    </sheetView>
  </sheetViews>
  <sheetFormatPr defaultColWidth="9.33203125" defaultRowHeight="12.75"/>
  <cols>
    <col min="1" max="3" width="3.83203125" style="13" customWidth="1"/>
    <col min="4" max="4" width="22.33203125" style="13" customWidth="1"/>
    <col min="5" max="5" width="18.5" style="13" customWidth="1"/>
    <col min="6" max="6" width="2.660156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120" t="s">
        <v>114</v>
      </c>
      <c r="B1" s="120"/>
      <c r="C1" s="120"/>
      <c r="D1" s="120"/>
      <c r="E1" s="120"/>
      <c r="F1" s="120"/>
      <c r="G1" s="120"/>
      <c r="H1" s="120"/>
      <c r="I1" s="120"/>
      <c r="J1" s="120"/>
      <c r="K1" s="120"/>
    </row>
    <row r="2" spans="1:11" ht="9.75" customHeight="1">
      <c r="A2" s="121" t="s">
        <v>115</v>
      </c>
      <c r="B2" s="121"/>
      <c r="C2" s="121"/>
      <c r="D2" s="121"/>
      <c r="E2" s="121"/>
      <c r="F2" s="121"/>
      <c r="G2" s="121"/>
      <c r="H2" s="121"/>
      <c r="I2" s="121"/>
      <c r="J2" s="121"/>
      <c r="K2" s="121"/>
    </row>
    <row r="3" spans="1:11" ht="9.75" customHeight="1">
      <c r="A3" s="121" t="s">
        <v>10</v>
      </c>
      <c r="B3" s="121"/>
      <c r="C3" s="121"/>
      <c r="D3" s="121"/>
      <c r="E3" s="121"/>
      <c r="F3" s="121"/>
      <c r="G3" s="121"/>
      <c r="H3" s="121"/>
      <c r="I3" s="121"/>
      <c r="J3" s="121"/>
      <c r="K3" s="121"/>
    </row>
    <row r="4" spans="1:11" ht="19.5" customHeight="1">
      <c r="A4" s="123" t="s">
        <v>213</v>
      </c>
      <c r="B4" s="123"/>
      <c r="C4" s="123"/>
      <c r="D4" s="123"/>
      <c r="E4" s="123"/>
      <c r="F4" s="123"/>
      <c r="G4" s="123"/>
      <c r="H4" s="123"/>
      <c r="I4" s="123"/>
      <c r="J4" s="123"/>
      <c r="K4" s="123"/>
    </row>
    <row r="5" spans="1:11" ht="19.5" customHeight="1" thickBot="1">
      <c r="A5" s="122" t="s">
        <v>89</v>
      </c>
      <c r="B5" s="122"/>
      <c r="C5" s="122"/>
      <c r="D5" s="122"/>
      <c r="E5" s="122"/>
      <c r="F5" s="122"/>
      <c r="G5" s="122"/>
      <c r="H5" s="122"/>
      <c r="I5" s="122"/>
      <c r="J5" s="122"/>
      <c r="K5" s="122"/>
    </row>
    <row r="6" spans="1:11" ht="20.25" customHeight="1">
      <c r="A6" s="125" t="s">
        <v>23</v>
      </c>
      <c r="B6" s="125"/>
      <c r="C6" s="125"/>
      <c r="D6" s="125"/>
      <c r="E6" s="125"/>
      <c r="F6" s="125"/>
      <c r="G6" s="125"/>
      <c r="H6" s="125"/>
      <c r="I6" s="125"/>
      <c r="J6" s="125"/>
      <c r="K6" s="125"/>
    </row>
    <row r="7" spans="1:11" ht="20.25" customHeight="1">
      <c r="A7" s="7"/>
      <c r="B7" s="7"/>
      <c r="C7" s="7"/>
      <c r="D7" s="7"/>
      <c r="E7" s="7"/>
      <c r="F7" s="7"/>
      <c r="G7" s="7"/>
      <c r="H7" s="7"/>
      <c r="I7" s="7"/>
      <c r="J7" s="7"/>
      <c r="K7" s="7"/>
    </row>
    <row r="8" spans="1:11" ht="15" customHeight="1">
      <c r="A8" s="17"/>
      <c r="B8" s="17"/>
      <c r="C8" s="18"/>
      <c r="D8" s="18"/>
      <c r="E8" s="124" t="s">
        <v>1</v>
      </c>
      <c r="F8" s="124"/>
      <c r="G8" s="124"/>
      <c r="H8" s="1"/>
      <c r="I8" s="124" t="s">
        <v>2</v>
      </c>
      <c r="J8" s="124"/>
      <c r="K8" s="124"/>
    </row>
    <row r="9" spans="1:11" ht="38.25">
      <c r="A9" s="17"/>
      <c r="B9" s="17"/>
      <c r="C9" s="18"/>
      <c r="D9" s="18"/>
      <c r="E9" s="2" t="s">
        <v>3</v>
      </c>
      <c r="F9" s="2"/>
      <c r="G9" s="2" t="s">
        <v>17</v>
      </c>
      <c r="H9" s="2"/>
      <c r="I9" s="2" t="s">
        <v>4</v>
      </c>
      <c r="J9" s="2"/>
      <c r="K9" s="2" t="s">
        <v>224</v>
      </c>
    </row>
    <row r="10" spans="1:11" ht="15" customHeight="1">
      <c r="A10" s="17"/>
      <c r="B10" s="17"/>
      <c r="C10" s="18"/>
      <c r="D10" s="18"/>
      <c r="E10" s="5" t="s">
        <v>214</v>
      </c>
      <c r="F10" s="5"/>
      <c r="G10" s="5" t="s">
        <v>106</v>
      </c>
      <c r="H10" s="5"/>
      <c r="I10" s="5" t="s">
        <v>214</v>
      </c>
      <c r="J10" s="5"/>
      <c r="K10" s="5" t="s">
        <v>106</v>
      </c>
    </row>
    <row r="11" spans="1:11" ht="15" customHeight="1">
      <c r="A11" s="17"/>
      <c r="B11" s="17"/>
      <c r="C11" s="18"/>
      <c r="D11" s="18"/>
      <c r="E11" s="1" t="s">
        <v>18</v>
      </c>
      <c r="F11" s="1"/>
      <c r="G11" s="1" t="s">
        <v>18</v>
      </c>
      <c r="H11" s="1"/>
      <c r="I11" s="1" t="s">
        <v>18</v>
      </c>
      <c r="J11" s="1"/>
      <c r="K11" s="1" t="s">
        <v>18</v>
      </c>
    </row>
    <row r="13" spans="1:11" ht="12.75">
      <c r="A13" s="13" t="s">
        <v>19</v>
      </c>
      <c r="E13" s="22">
        <v>2649</v>
      </c>
      <c r="G13" s="20" t="s">
        <v>101</v>
      </c>
      <c r="I13" s="22">
        <f>2455+3262+2660+2649</f>
        <v>11026</v>
      </c>
      <c r="K13" s="20" t="s">
        <v>101</v>
      </c>
    </row>
    <row r="14" spans="5:11" ht="12.75">
      <c r="E14" s="22"/>
      <c r="G14" s="22"/>
      <c r="I14" s="22"/>
      <c r="K14" s="22"/>
    </row>
    <row r="15" spans="1:11" ht="12.75">
      <c r="A15" s="13" t="s">
        <v>116</v>
      </c>
      <c r="E15" s="22">
        <v>-860</v>
      </c>
      <c r="G15" s="20" t="s">
        <v>101</v>
      </c>
      <c r="I15" s="22">
        <f>-578-642-749-860</f>
        <v>-2829</v>
      </c>
      <c r="K15" s="44" t="s">
        <v>101</v>
      </c>
    </row>
    <row r="16" spans="5:11" ht="12.75">
      <c r="E16" s="23"/>
      <c r="G16" s="23"/>
      <c r="I16" s="23"/>
      <c r="K16" s="23"/>
    </row>
    <row r="17" spans="5:11" ht="12.75">
      <c r="E17" s="22"/>
      <c r="G17" s="22"/>
      <c r="I17" s="22"/>
      <c r="K17" s="22"/>
    </row>
    <row r="18" spans="1:11" ht="12.75">
      <c r="A18" s="13" t="s">
        <v>117</v>
      </c>
      <c r="E18" s="22">
        <f>SUM(E13:E15)</f>
        <v>1789</v>
      </c>
      <c r="G18" s="20" t="s">
        <v>101</v>
      </c>
      <c r="I18" s="22">
        <f>SUM(I13:I15)</f>
        <v>8197</v>
      </c>
      <c r="K18" s="44" t="s">
        <v>101</v>
      </c>
    </row>
    <row r="19" spans="5:11" ht="12.75">
      <c r="E19" s="22"/>
      <c r="G19" s="22"/>
      <c r="I19" s="22"/>
      <c r="K19" s="22"/>
    </row>
    <row r="20" spans="1:11" ht="12.75">
      <c r="A20" s="13" t="s">
        <v>22</v>
      </c>
      <c r="E20" s="22">
        <f>32+40</f>
        <v>72</v>
      </c>
      <c r="G20" s="20" t="s">
        <v>101</v>
      </c>
      <c r="I20" s="22">
        <f>8+32+40</f>
        <v>80</v>
      </c>
      <c r="K20" s="44" t="s">
        <v>101</v>
      </c>
    </row>
    <row r="21" spans="5:11" ht="12.75">
      <c r="E21" s="22"/>
      <c r="G21" s="22"/>
      <c r="I21" s="22"/>
      <c r="K21" s="22"/>
    </row>
    <row r="22" spans="1:11" ht="12.75">
      <c r="A22" s="13" t="s">
        <v>118</v>
      </c>
      <c r="E22" s="22">
        <v>-144</v>
      </c>
      <c r="G22" s="20" t="s">
        <v>101</v>
      </c>
      <c r="I22" s="22">
        <f>-109-96-109-144</f>
        <v>-458</v>
      </c>
      <c r="K22" s="44" t="s">
        <v>101</v>
      </c>
    </row>
    <row r="23" spans="5:11" ht="12.75">
      <c r="E23" s="22"/>
      <c r="G23" s="22"/>
      <c r="I23" s="22"/>
      <c r="K23" s="22"/>
    </row>
    <row r="24" spans="1:11" ht="12.75">
      <c r="A24" s="13" t="s">
        <v>119</v>
      </c>
      <c r="E24" s="22">
        <v>-601</v>
      </c>
      <c r="G24" s="20" t="s">
        <v>101</v>
      </c>
      <c r="I24" s="22">
        <f>-621-514-461-601</f>
        <v>-2197</v>
      </c>
      <c r="K24" s="44" t="s">
        <v>101</v>
      </c>
    </row>
    <row r="25" spans="5:11" ht="12.75">
      <c r="E25" s="22"/>
      <c r="G25" s="22"/>
      <c r="I25" s="22"/>
      <c r="K25" s="22"/>
    </row>
    <row r="26" spans="1:11" ht="12.75">
      <c r="A26" s="13" t="s">
        <v>120</v>
      </c>
      <c r="E26" s="22">
        <v>-331</v>
      </c>
      <c r="G26" s="20" t="s">
        <v>101</v>
      </c>
      <c r="I26" s="22">
        <f>-265-261-335-331</f>
        <v>-1192</v>
      </c>
      <c r="K26" s="20" t="s">
        <v>101</v>
      </c>
    </row>
    <row r="27" spans="5:11" ht="12.75">
      <c r="E27" s="23"/>
      <c r="G27" s="23"/>
      <c r="H27" s="24"/>
      <c r="I27" s="23"/>
      <c r="K27" s="23"/>
    </row>
    <row r="28" spans="5:11" ht="12.75">
      <c r="E28" s="22"/>
      <c r="G28" s="22"/>
      <c r="H28" s="24"/>
      <c r="I28" s="22"/>
      <c r="K28" s="22"/>
    </row>
    <row r="29" spans="1:11" ht="12.75">
      <c r="A29" s="13" t="s">
        <v>102</v>
      </c>
      <c r="E29" s="22">
        <f>SUM(E17:E27)</f>
        <v>785</v>
      </c>
      <c r="G29" s="20" t="s">
        <v>101</v>
      </c>
      <c r="H29" s="24"/>
      <c r="I29" s="22">
        <f>SUM(I17:I27)</f>
        <v>4430</v>
      </c>
      <c r="K29" s="20" t="s">
        <v>101</v>
      </c>
    </row>
    <row r="30" spans="5:11" ht="12.75">
      <c r="E30" s="22"/>
      <c r="G30" s="22"/>
      <c r="H30" s="24"/>
      <c r="I30" s="22"/>
      <c r="K30" s="22"/>
    </row>
    <row r="31" spans="1:11" ht="12.75">
      <c r="A31" s="13" t="s">
        <v>0</v>
      </c>
      <c r="E31" s="22">
        <v>-5</v>
      </c>
      <c r="G31" s="20" t="s">
        <v>101</v>
      </c>
      <c r="H31" s="24"/>
      <c r="I31" s="22">
        <f>-29-27-35-5</f>
        <v>-96</v>
      </c>
      <c r="K31" s="20" t="s">
        <v>101</v>
      </c>
    </row>
    <row r="32" spans="5:11" ht="12.75">
      <c r="E32" s="23"/>
      <c r="G32" s="23"/>
      <c r="H32" s="24"/>
      <c r="I32" s="23"/>
      <c r="K32" s="23"/>
    </row>
    <row r="33" spans="5:11" ht="12.75">
      <c r="E33" s="22"/>
      <c r="G33" s="22"/>
      <c r="H33" s="24"/>
      <c r="I33" s="22"/>
      <c r="K33" s="22"/>
    </row>
    <row r="34" spans="1:11" ht="12.75">
      <c r="A34" s="13" t="s">
        <v>103</v>
      </c>
      <c r="E34" s="22">
        <f>SUM(E28:E32)</f>
        <v>780</v>
      </c>
      <c r="G34" s="20" t="s">
        <v>101</v>
      </c>
      <c r="H34" s="24"/>
      <c r="I34" s="22">
        <f>SUM(I28:I32)</f>
        <v>4334</v>
      </c>
      <c r="K34" s="20" t="s">
        <v>101</v>
      </c>
    </row>
    <row r="35" spans="5:11" ht="12.75">
      <c r="E35" s="22"/>
      <c r="G35" s="22"/>
      <c r="H35" s="24"/>
      <c r="I35" s="22"/>
      <c r="K35" s="22"/>
    </row>
    <row r="36" spans="1:11" ht="12.75">
      <c r="A36" s="13" t="s">
        <v>7</v>
      </c>
      <c r="E36" s="22">
        <v>-243</v>
      </c>
      <c r="G36" s="20" t="s">
        <v>101</v>
      </c>
      <c r="H36" s="24"/>
      <c r="I36" s="22">
        <f>-330-400-233-243</f>
        <v>-1206</v>
      </c>
      <c r="K36" s="20" t="s">
        <v>101</v>
      </c>
    </row>
    <row r="37" spans="5:11" ht="12.75">
      <c r="E37" s="23"/>
      <c r="G37" s="23"/>
      <c r="H37" s="24"/>
      <c r="I37" s="23"/>
      <c r="K37" s="23"/>
    </row>
    <row r="38" spans="5:11" ht="12.75">
      <c r="E38" s="22"/>
      <c r="G38" s="22"/>
      <c r="H38" s="24"/>
      <c r="I38" s="22"/>
      <c r="K38" s="71"/>
    </row>
    <row r="39" spans="1:11" ht="13.5" thickBot="1">
      <c r="A39" s="13" t="s">
        <v>104</v>
      </c>
      <c r="E39" s="73">
        <f>+SUM(E34:E36)</f>
        <v>537</v>
      </c>
      <c r="G39" s="74" t="s">
        <v>101</v>
      </c>
      <c r="H39" s="24"/>
      <c r="I39" s="73">
        <f>+SUM(I34:I36)</f>
        <v>3128</v>
      </c>
      <c r="K39" s="74" t="s">
        <v>101</v>
      </c>
    </row>
    <row r="40" ht="12.75">
      <c r="H40" s="24"/>
    </row>
    <row r="41" spans="1:11" ht="12.75">
      <c r="A41" s="25" t="s">
        <v>187</v>
      </c>
      <c r="B41" s="25"/>
      <c r="C41" s="25"/>
      <c r="D41" s="25"/>
      <c r="E41" s="25"/>
      <c r="F41" s="25"/>
      <c r="G41" s="25"/>
      <c r="H41" s="70"/>
      <c r="I41" s="25"/>
      <c r="J41" s="25"/>
      <c r="K41" s="25"/>
    </row>
    <row r="42" spans="1:11" ht="15">
      <c r="A42" s="25" t="s">
        <v>5</v>
      </c>
      <c r="B42" s="25" t="s">
        <v>20</v>
      </c>
      <c r="C42" s="25"/>
      <c r="D42" s="25"/>
      <c r="E42" s="98">
        <f>+Notes!K173</f>
        <v>0.3144156961936379</v>
      </c>
      <c r="F42" s="58" t="s">
        <v>148</v>
      </c>
      <c r="G42" s="67" t="s">
        <v>101</v>
      </c>
      <c r="H42" s="70"/>
      <c r="I42" s="98">
        <f>+Notes!M173</f>
        <v>2.2271663743024748</v>
      </c>
      <c r="J42" s="25" t="s">
        <v>124</v>
      </c>
      <c r="K42" s="67" t="s">
        <v>101</v>
      </c>
    </row>
    <row r="43" spans="1:11" ht="12.75">
      <c r="A43" s="25"/>
      <c r="B43" s="25"/>
      <c r="C43" s="25"/>
      <c r="D43" s="25"/>
      <c r="E43" s="25"/>
      <c r="F43" s="25"/>
      <c r="G43" s="25"/>
      <c r="H43" s="70"/>
      <c r="I43" s="25"/>
      <c r="J43" s="25"/>
      <c r="K43" s="25"/>
    </row>
    <row r="44" spans="1:11" ht="12.75">
      <c r="A44" s="25" t="s">
        <v>6</v>
      </c>
      <c r="B44" s="25" t="s">
        <v>21</v>
      </c>
      <c r="C44" s="25"/>
      <c r="D44" s="25"/>
      <c r="E44" s="92" t="s">
        <v>101</v>
      </c>
      <c r="F44" s="109"/>
      <c r="G44" s="67" t="s">
        <v>101</v>
      </c>
      <c r="H44" s="109"/>
      <c r="I44" s="92" t="s">
        <v>101</v>
      </c>
      <c r="J44" s="25"/>
      <c r="K44" s="67" t="s">
        <v>101</v>
      </c>
    </row>
    <row r="45" spans="2:11" ht="12.75">
      <c r="B45" s="25"/>
      <c r="C45" s="25"/>
      <c r="D45" s="25"/>
      <c r="E45" s="25"/>
      <c r="F45" s="25"/>
      <c r="G45" s="25"/>
      <c r="H45" s="25"/>
      <c r="I45" s="25"/>
      <c r="J45" s="25"/>
      <c r="K45" s="25"/>
    </row>
    <row r="46" spans="1:11" ht="15">
      <c r="A46" s="58" t="s">
        <v>148</v>
      </c>
      <c r="B46" s="25" t="s">
        <v>250</v>
      </c>
      <c r="C46" s="25"/>
      <c r="D46" s="25"/>
      <c r="E46" s="25"/>
      <c r="F46" s="25"/>
      <c r="G46" s="25"/>
      <c r="H46" s="25"/>
      <c r="I46" s="25"/>
      <c r="J46" s="25"/>
      <c r="K46" s="25"/>
    </row>
    <row r="47" spans="1:11" ht="12.75">
      <c r="A47" s="25" t="s">
        <v>124</v>
      </c>
      <c r="B47" s="25" t="s">
        <v>249</v>
      </c>
      <c r="C47" s="25"/>
      <c r="D47" s="25"/>
      <c r="E47" s="111"/>
      <c r="F47" s="111"/>
      <c r="G47" s="111"/>
      <c r="H47" s="111"/>
      <c r="I47" s="111"/>
      <c r="J47" s="111"/>
      <c r="K47" s="111"/>
    </row>
    <row r="48" spans="1:11" ht="12.75">
      <c r="A48" s="111"/>
      <c r="B48" s="111"/>
      <c r="C48" s="111"/>
      <c r="D48" s="111"/>
      <c r="E48" s="111"/>
      <c r="F48" s="111"/>
      <c r="G48" s="111"/>
      <c r="H48" s="111"/>
      <c r="I48" s="111"/>
      <c r="J48" s="111"/>
      <c r="K48" s="111"/>
    </row>
    <row r="49" spans="1:11" ht="27" customHeight="1">
      <c r="A49" s="128" t="s">
        <v>251</v>
      </c>
      <c r="B49" s="128"/>
      <c r="C49" s="128"/>
      <c r="D49" s="128"/>
      <c r="E49" s="128"/>
      <c r="F49" s="128"/>
      <c r="G49" s="128"/>
      <c r="H49" s="128"/>
      <c r="I49" s="128"/>
      <c r="J49" s="128"/>
      <c r="K49" s="128"/>
    </row>
    <row r="50" spans="1:11" ht="14.25" customHeight="1">
      <c r="A50" s="112"/>
      <c r="B50" s="112"/>
      <c r="C50" s="112"/>
      <c r="D50" s="112"/>
      <c r="E50" s="112"/>
      <c r="F50" s="112"/>
      <c r="G50" s="112"/>
      <c r="H50" s="112"/>
      <c r="I50" s="112"/>
      <c r="J50" s="112"/>
      <c r="K50" s="112"/>
    </row>
    <row r="51" spans="1:11" ht="27" customHeight="1">
      <c r="A51" s="129" t="s">
        <v>239</v>
      </c>
      <c r="B51" s="130"/>
      <c r="C51" s="130"/>
      <c r="D51" s="130"/>
      <c r="E51" s="130"/>
      <c r="F51" s="130"/>
      <c r="G51" s="130"/>
      <c r="H51" s="130"/>
      <c r="I51" s="130"/>
      <c r="J51" s="130"/>
      <c r="K51" s="130"/>
    </row>
    <row r="52" spans="1:11" ht="12.75">
      <c r="A52" s="131"/>
      <c r="B52" s="131"/>
      <c r="C52" s="131"/>
      <c r="D52" s="131"/>
      <c r="E52" s="131"/>
      <c r="F52" s="131"/>
      <c r="G52" s="131"/>
      <c r="H52" s="131"/>
      <c r="I52" s="131"/>
      <c r="J52" s="131"/>
      <c r="K52" s="131"/>
    </row>
    <row r="55" spans="4:14" ht="12.75">
      <c r="D55" s="132"/>
      <c r="E55" s="132"/>
      <c r="F55" s="132"/>
      <c r="G55" s="132"/>
      <c r="H55" s="132"/>
      <c r="I55" s="132"/>
      <c r="J55" s="132"/>
      <c r="K55" s="132"/>
      <c r="L55" s="132"/>
      <c r="M55" s="132"/>
      <c r="N55" s="132"/>
    </row>
    <row r="56" spans="1:6" ht="12.75">
      <c r="A56" s="126"/>
      <c r="B56" s="127"/>
      <c r="C56" s="127"/>
      <c r="D56" s="127"/>
      <c r="E56" s="127"/>
      <c r="F56" s="127"/>
    </row>
    <row r="57" spans="1:6" ht="12.75">
      <c r="A57" s="127"/>
      <c r="B57" s="127"/>
      <c r="C57" s="127"/>
      <c r="D57" s="127"/>
      <c r="E57" s="127"/>
      <c r="F57" s="127"/>
    </row>
  </sheetData>
  <mergeCells count="13">
    <mergeCell ref="E8:G8"/>
    <mergeCell ref="I8:K8"/>
    <mergeCell ref="A6:K6"/>
    <mergeCell ref="A56:F57"/>
    <mergeCell ref="A49:K49"/>
    <mergeCell ref="A51:K51"/>
    <mergeCell ref="A52:K52"/>
    <mergeCell ref="D55:N55"/>
    <mergeCell ref="A1:K1"/>
    <mergeCell ref="A2:K2"/>
    <mergeCell ref="A3:K3"/>
    <mergeCell ref="A5:K5"/>
    <mergeCell ref="A4:K4"/>
  </mergeCells>
  <printOptions/>
  <pageMargins left="0.5" right="0" top="0.5" bottom="0" header="0.39"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F43" sqref="F43"/>
    </sheetView>
  </sheetViews>
  <sheetFormatPr defaultColWidth="9.33203125" defaultRowHeight="12.75"/>
  <cols>
    <col min="1" max="1" width="4.16015625" style="13" customWidth="1"/>
    <col min="2" max="2" width="3.83203125" style="13" customWidth="1"/>
    <col min="3" max="3" width="58.33203125" style="13" customWidth="1"/>
    <col min="4" max="4" width="20.66015625" style="13" customWidth="1"/>
    <col min="5" max="5" width="2.33203125" style="13" customWidth="1"/>
    <col min="6" max="6" width="20.66015625" style="13" customWidth="1"/>
    <col min="7" max="7" width="3" style="13" customWidth="1"/>
    <col min="8" max="16384" width="9.33203125" style="13" customWidth="1"/>
  </cols>
  <sheetData>
    <row r="1" spans="1:6" ht="19.5" customHeight="1">
      <c r="A1" s="120" t="str">
        <f>+'Income Statements'!A1:K1</f>
        <v>TEX CYCLE TECHNOLOGY (M) BERHAD</v>
      </c>
      <c r="B1" s="120"/>
      <c r="C1" s="120"/>
      <c r="D1" s="120"/>
      <c r="E1" s="120"/>
      <c r="F1" s="120"/>
    </row>
    <row r="2" spans="1:6" ht="9.75" customHeight="1">
      <c r="A2" s="121" t="str">
        <f>+'Income Statements'!A2:K2</f>
        <v>Company's No. 642619-P</v>
      </c>
      <c r="B2" s="121"/>
      <c r="C2" s="121"/>
      <c r="D2" s="121"/>
      <c r="E2" s="121"/>
      <c r="F2" s="121"/>
    </row>
    <row r="3" spans="1:6" ht="9.75" customHeight="1">
      <c r="A3" s="121" t="s">
        <v>10</v>
      </c>
      <c r="B3" s="121"/>
      <c r="C3" s="121"/>
      <c r="D3" s="121"/>
      <c r="E3" s="121"/>
      <c r="F3" s="121"/>
    </row>
    <row r="4" spans="1:6" ht="19.5" customHeight="1">
      <c r="A4" s="123" t="str">
        <f>+'Income Statements'!A4:K4</f>
        <v>Quarterly report on results for the 4th quarter ended 31.12.2005</v>
      </c>
      <c r="B4" s="123"/>
      <c r="C4" s="123"/>
      <c r="D4" s="123"/>
      <c r="E4" s="123"/>
      <c r="F4" s="123"/>
    </row>
    <row r="5" spans="1:6" ht="19.5" customHeight="1" thickBot="1">
      <c r="A5" s="117" t="s">
        <v>90</v>
      </c>
      <c r="B5" s="117"/>
      <c r="C5" s="117"/>
      <c r="D5" s="117"/>
      <c r="E5" s="117"/>
      <c r="F5" s="117"/>
    </row>
    <row r="6" spans="1:6" ht="20.25" customHeight="1">
      <c r="A6" s="125" t="s">
        <v>23</v>
      </c>
      <c r="B6" s="125"/>
      <c r="C6" s="125"/>
      <c r="D6" s="125"/>
      <c r="E6" s="125"/>
      <c r="F6" s="125"/>
    </row>
    <row r="7" spans="1:6" ht="15.75" customHeight="1">
      <c r="A7" s="8"/>
      <c r="B7" s="8"/>
      <c r="C7" s="8"/>
      <c r="D7" s="8"/>
      <c r="E7" s="8"/>
      <c r="F7" s="8"/>
    </row>
    <row r="8" spans="1:6" ht="38.25">
      <c r="A8" s="17"/>
      <c r="B8" s="18"/>
      <c r="C8" s="18"/>
      <c r="D8" s="2" t="s">
        <v>8</v>
      </c>
      <c r="E8" s="2"/>
      <c r="F8" s="2" t="s">
        <v>9</v>
      </c>
    </row>
    <row r="9" spans="1:6" ht="15" customHeight="1">
      <c r="A9" s="17"/>
      <c r="B9" s="18"/>
      <c r="C9" s="18"/>
      <c r="D9" s="5" t="s">
        <v>214</v>
      </c>
      <c r="E9" s="5"/>
      <c r="F9" s="5" t="s">
        <v>106</v>
      </c>
    </row>
    <row r="10" spans="1:6" ht="15" customHeight="1">
      <c r="A10" s="17"/>
      <c r="B10" s="18"/>
      <c r="C10" s="18"/>
      <c r="D10" s="1" t="s">
        <v>18</v>
      </c>
      <c r="E10" s="1"/>
      <c r="F10" s="1" t="s">
        <v>18</v>
      </c>
    </row>
    <row r="11" spans="1:6" ht="12.75">
      <c r="A11" s="17" t="s">
        <v>16</v>
      </c>
      <c r="B11" s="18" t="s">
        <v>24</v>
      </c>
      <c r="C11" s="18"/>
      <c r="D11" s="19">
        <v>15480</v>
      </c>
      <c r="E11" s="26"/>
      <c r="F11" s="46">
        <v>0</v>
      </c>
    </row>
    <row r="12" spans="1:6" ht="15" customHeight="1">
      <c r="A12" s="17"/>
      <c r="B12" s="18" t="s">
        <v>121</v>
      </c>
      <c r="C12" s="18"/>
      <c r="D12" s="19">
        <v>621</v>
      </c>
      <c r="E12" s="26"/>
      <c r="F12" s="19">
        <v>0</v>
      </c>
    </row>
    <row r="13" spans="1:6" ht="15" customHeight="1">
      <c r="A13" s="17"/>
      <c r="B13" s="18"/>
      <c r="C13" s="18"/>
      <c r="D13" s="19"/>
      <c r="E13" s="26"/>
      <c r="F13" s="19"/>
    </row>
    <row r="14" spans="1:6" ht="15" customHeight="1">
      <c r="A14" s="17" t="s">
        <v>16</v>
      </c>
      <c r="B14" s="18" t="s">
        <v>25</v>
      </c>
      <c r="C14" s="18"/>
      <c r="D14" s="37"/>
      <c r="E14" s="26"/>
      <c r="F14" s="37"/>
    </row>
    <row r="15" spans="1:6" ht="15" customHeight="1">
      <c r="A15" s="17"/>
      <c r="B15" s="18"/>
      <c r="C15" s="48" t="s">
        <v>122</v>
      </c>
      <c r="D15" s="45">
        <v>379</v>
      </c>
      <c r="E15" s="26"/>
      <c r="F15" s="45">
        <v>0</v>
      </c>
    </row>
    <row r="16" spans="1:6" ht="15" customHeight="1">
      <c r="A16" s="17"/>
      <c r="B16" s="18"/>
      <c r="C16" s="3" t="s">
        <v>26</v>
      </c>
      <c r="D16" s="27">
        <v>3181</v>
      </c>
      <c r="E16" s="26"/>
      <c r="F16" s="27">
        <v>0</v>
      </c>
    </row>
    <row r="17" spans="1:6" ht="15" customHeight="1">
      <c r="A17" s="17"/>
      <c r="B17" s="18"/>
      <c r="C17" s="3" t="s">
        <v>100</v>
      </c>
      <c r="D17" s="27">
        <v>123</v>
      </c>
      <c r="E17" s="26"/>
      <c r="F17" s="27">
        <v>0</v>
      </c>
    </row>
    <row r="18" spans="1:9" ht="15" customHeight="1">
      <c r="A18" s="17"/>
      <c r="B18" s="18"/>
      <c r="C18" s="3" t="s">
        <v>179</v>
      </c>
      <c r="D18" s="27">
        <v>0</v>
      </c>
      <c r="F18" s="51">
        <v>0</v>
      </c>
      <c r="G18" s="13" t="s">
        <v>124</v>
      </c>
      <c r="I18" s="90"/>
    </row>
    <row r="19" spans="1:9" ht="15" customHeight="1">
      <c r="A19" s="17"/>
      <c r="B19" s="18"/>
      <c r="C19" s="3" t="s">
        <v>215</v>
      </c>
      <c r="D19" s="27">
        <v>181</v>
      </c>
      <c r="F19" s="27">
        <v>0</v>
      </c>
      <c r="I19" s="90"/>
    </row>
    <row r="20" spans="1:6" ht="15" customHeight="1">
      <c r="A20" s="17"/>
      <c r="B20" s="18"/>
      <c r="C20" s="3" t="s">
        <v>153</v>
      </c>
      <c r="D20" s="28">
        <v>6279</v>
      </c>
      <c r="E20" s="26"/>
      <c r="F20" s="28">
        <v>0</v>
      </c>
    </row>
    <row r="21" spans="1:6" ht="15" customHeight="1">
      <c r="A21" s="17"/>
      <c r="B21" s="18"/>
      <c r="C21" s="3"/>
      <c r="D21" s="29">
        <f>SUM(D15:D20)</f>
        <v>10143</v>
      </c>
      <c r="E21" s="26"/>
      <c r="F21" s="28">
        <f>SUM(F16:F20)</f>
        <v>0</v>
      </c>
    </row>
    <row r="22" spans="1:6" ht="15" customHeight="1">
      <c r="A22" s="17" t="s">
        <v>16</v>
      </c>
      <c r="B22" s="18" t="s">
        <v>27</v>
      </c>
      <c r="C22" s="18"/>
      <c r="D22" s="38"/>
      <c r="E22" s="26"/>
      <c r="F22" s="38"/>
    </row>
    <row r="23" spans="1:6" ht="15" customHeight="1">
      <c r="A23" s="17"/>
      <c r="B23" s="18"/>
      <c r="C23" s="3" t="s">
        <v>123</v>
      </c>
      <c r="D23" s="27">
        <v>179</v>
      </c>
      <c r="E23" s="26"/>
      <c r="F23" s="27">
        <v>0</v>
      </c>
    </row>
    <row r="24" spans="1:6" ht="15" customHeight="1">
      <c r="A24" s="17"/>
      <c r="B24" s="18"/>
      <c r="C24" s="3" t="s">
        <v>216</v>
      </c>
      <c r="D24" s="27">
        <v>107</v>
      </c>
      <c r="E24" s="26"/>
      <c r="F24" s="27">
        <v>0</v>
      </c>
    </row>
    <row r="25" spans="1:6" ht="15" customHeight="1">
      <c r="A25" s="17"/>
      <c r="B25" s="18"/>
      <c r="C25" s="3" t="s">
        <v>28</v>
      </c>
      <c r="D25" s="28">
        <v>847</v>
      </c>
      <c r="E25" s="26"/>
      <c r="F25" s="28">
        <v>490</v>
      </c>
    </row>
    <row r="26" spans="1:6" ht="15" customHeight="1">
      <c r="A26" s="17"/>
      <c r="B26" s="18"/>
      <c r="C26" s="3" t="s">
        <v>16</v>
      </c>
      <c r="D26" s="28">
        <f>SUM(D23:D25)</f>
        <v>1133</v>
      </c>
      <c r="E26" s="26"/>
      <c r="F26" s="28">
        <f>+SUM(F25:F25)</f>
        <v>490</v>
      </c>
    </row>
    <row r="27" spans="1:6" ht="15" customHeight="1">
      <c r="A27" s="17" t="s">
        <v>16</v>
      </c>
      <c r="B27" s="18" t="s">
        <v>156</v>
      </c>
      <c r="C27" s="18"/>
      <c r="D27" s="19">
        <f>+D21-D26</f>
        <v>9010</v>
      </c>
      <c r="E27" s="26"/>
      <c r="F27" s="19">
        <f>+F21-F26</f>
        <v>-490</v>
      </c>
    </row>
    <row r="28" spans="1:6" ht="15" customHeight="1" thickBot="1">
      <c r="A28" s="17"/>
      <c r="B28" s="18"/>
      <c r="C28" s="18"/>
      <c r="D28" s="75">
        <f>SUM(D11:D12)+D27</f>
        <v>25111</v>
      </c>
      <c r="E28" s="26"/>
      <c r="F28" s="75">
        <f>SUM(F11:F11)+F27</f>
        <v>-490</v>
      </c>
    </row>
    <row r="29" spans="1:6" ht="15" customHeight="1">
      <c r="A29" s="17"/>
      <c r="B29" s="18"/>
      <c r="C29" s="18"/>
      <c r="D29" s="19"/>
      <c r="E29" s="26"/>
      <c r="F29" s="19"/>
    </row>
    <row r="30" spans="1:6" ht="15" customHeight="1">
      <c r="A30" s="17" t="s">
        <v>16</v>
      </c>
      <c r="B30" s="18" t="s">
        <v>29</v>
      </c>
      <c r="C30" s="18"/>
      <c r="D30" s="19"/>
      <c r="E30" s="26"/>
      <c r="F30" s="19"/>
    </row>
    <row r="31" spans="1:7" ht="15" customHeight="1">
      <c r="A31" s="17"/>
      <c r="B31" s="18"/>
      <c r="C31" s="3" t="s">
        <v>11</v>
      </c>
      <c r="D31" s="45">
        <v>17079</v>
      </c>
      <c r="E31" s="26"/>
      <c r="F31" s="45">
        <v>0</v>
      </c>
      <c r="G31" s="13" t="s">
        <v>124</v>
      </c>
    </row>
    <row r="32" spans="1:6" ht="15" customHeight="1">
      <c r="A32" s="17"/>
      <c r="B32" s="18"/>
      <c r="C32" s="3" t="s">
        <v>151</v>
      </c>
      <c r="D32" s="27">
        <f>+'Statement of Changes in Equity'!I26</f>
        <v>4522</v>
      </c>
      <c r="E32" s="26"/>
      <c r="F32" s="27">
        <v>0</v>
      </c>
    </row>
    <row r="33" spans="1:6" ht="15" customHeight="1">
      <c r="A33" s="17"/>
      <c r="C33" s="3" t="s">
        <v>152</v>
      </c>
      <c r="D33" s="27">
        <v>590</v>
      </c>
      <c r="E33" s="26"/>
      <c r="F33" s="27">
        <v>0</v>
      </c>
    </row>
    <row r="34" spans="1:7" ht="15" customHeight="1">
      <c r="A34" s="17"/>
      <c r="C34" s="3" t="s">
        <v>154</v>
      </c>
      <c r="D34" s="28">
        <f>+'Statement of Changes in Equity'!M26</f>
        <v>2638</v>
      </c>
      <c r="E34" s="26"/>
      <c r="F34" s="28">
        <v>-490</v>
      </c>
      <c r="G34" s="13" t="s">
        <v>126</v>
      </c>
    </row>
    <row r="35" spans="1:6" ht="15" customHeight="1">
      <c r="A35" s="17"/>
      <c r="C35" s="3" t="s">
        <v>188</v>
      </c>
      <c r="D35" s="28">
        <f>SUM(D31:D34)</f>
        <v>24829</v>
      </c>
      <c r="E35" s="26"/>
      <c r="F35" s="28">
        <f>SUM(F31:F34)</f>
        <v>-490</v>
      </c>
    </row>
    <row r="36" spans="1:6" ht="15" customHeight="1">
      <c r="A36" s="17"/>
      <c r="B36" s="18"/>
      <c r="C36" s="18"/>
      <c r="D36" s="26"/>
      <c r="E36" s="26"/>
      <c r="F36" s="19"/>
    </row>
    <row r="37" spans="1:6" ht="15" customHeight="1">
      <c r="A37" s="17"/>
      <c r="C37" s="3" t="s">
        <v>123</v>
      </c>
      <c r="D37" s="45">
        <v>35</v>
      </c>
      <c r="E37" s="26"/>
      <c r="F37" s="45">
        <v>0</v>
      </c>
    </row>
    <row r="38" spans="1:6" ht="15" customHeight="1">
      <c r="A38" s="17"/>
      <c r="C38" s="3" t="s">
        <v>189</v>
      </c>
      <c r="D38" s="28">
        <v>247</v>
      </c>
      <c r="E38" s="26"/>
      <c r="F38" s="28">
        <v>0</v>
      </c>
    </row>
    <row r="39" spans="1:6" ht="15" customHeight="1">
      <c r="A39" s="17"/>
      <c r="C39" s="3" t="s">
        <v>190</v>
      </c>
      <c r="D39" s="29">
        <f>SUM(D37:D38)</f>
        <v>282</v>
      </c>
      <c r="E39" s="26"/>
      <c r="F39" s="29">
        <f>SUM(F37:F38)</f>
        <v>0</v>
      </c>
    </row>
    <row r="40" spans="1:8" ht="15" customHeight="1" thickBot="1">
      <c r="A40" s="17"/>
      <c r="B40" s="18"/>
      <c r="C40" s="18"/>
      <c r="D40" s="75">
        <f>+D35+D39</f>
        <v>25111</v>
      </c>
      <c r="E40" s="26"/>
      <c r="F40" s="75">
        <f>+F35+F39</f>
        <v>-490</v>
      </c>
      <c r="H40" s="31">
        <f>+F28-F40</f>
        <v>0</v>
      </c>
    </row>
    <row r="41" spans="1:8" ht="15" customHeight="1">
      <c r="A41" s="17"/>
      <c r="B41" s="18"/>
      <c r="C41" s="18"/>
      <c r="D41" s="26"/>
      <c r="E41" s="26"/>
      <c r="F41" s="19"/>
      <c r="H41" s="31">
        <f>+D28-D40</f>
        <v>0</v>
      </c>
    </row>
    <row r="42" spans="1:7" ht="15" customHeight="1">
      <c r="A42" s="17"/>
      <c r="B42" s="18" t="s">
        <v>254</v>
      </c>
      <c r="C42" s="18"/>
      <c r="D42" s="99">
        <f>+D35/170793000*100*1000</f>
        <v>14.537481044305094</v>
      </c>
      <c r="E42" s="57" t="s">
        <v>148</v>
      </c>
      <c r="F42" s="30">
        <f>+F35/200*100*1000</f>
        <v>-245000.00000000003</v>
      </c>
      <c r="G42" s="59" t="s">
        <v>149</v>
      </c>
    </row>
    <row r="43" spans="1:6" ht="15" customHeight="1">
      <c r="A43" s="17"/>
      <c r="B43" s="18"/>
      <c r="C43" s="18"/>
      <c r="D43" s="30"/>
      <c r="E43" s="30"/>
      <c r="F43" s="55"/>
    </row>
    <row r="44" spans="2:5" ht="12.75">
      <c r="B44" s="60" t="s">
        <v>124</v>
      </c>
      <c r="C44" s="13" t="s">
        <v>125</v>
      </c>
      <c r="D44" s="31"/>
      <c r="E44" s="32"/>
    </row>
    <row r="45" spans="2:5" ht="12.75">
      <c r="B45" s="60" t="s">
        <v>126</v>
      </c>
      <c r="C45" s="13" t="s">
        <v>127</v>
      </c>
      <c r="D45" s="31"/>
      <c r="E45" s="32"/>
    </row>
    <row r="46" spans="2:7" ht="15">
      <c r="B46" s="58" t="s">
        <v>148</v>
      </c>
      <c r="C46" s="118" t="s">
        <v>219</v>
      </c>
      <c r="D46" s="118"/>
      <c r="E46" s="118"/>
      <c r="F46" s="118"/>
      <c r="G46" s="118"/>
    </row>
    <row r="47" spans="2:7" ht="15" customHeight="1">
      <c r="B47" s="61" t="s">
        <v>149</v>
      </c>
      <c r="C47" s="119" t="s">
        <v>206</v>
      </c>
      <c r="D47" s="119"/>
      <c r="E47" s="119"/>
      <c r="F47" s="119"/>
      <c r="G47" s="119"/>
    </row>
    <row r="48" spans="3:7" ht="12.75">
      <c r="C48" s="56"/>
      <c r="D48" s="56"/>
      <c r="E48" s="56"/>
      <c r="F48" s="56"/>
      <c r="G48" s="56"/>
    </row>
    <row r="49" spans="1:11" ht="27.75" customHeight="1">
      <c r="A49" s="116" t="s">
        <v>251</v>
      </c>
      <c r="B49" s="116"/>
      <c r="C49" s="116"/>
      <c r="D49" s="116"/>
      <c r="E49" s="116"/>
      <c r="F49" s="116"/>
      <c r="G49" s="116"/>
      <c r="H49" s="6"/>
      <c r="I49" s="6"/>
      <c r="J49" s="6"/>
      <c r="K49" s="6"/>
    </row>
    <row r="50" spans="1:11" ht="14.25" customHeight="1">
      <c r="A50" s="108"/>
      <c r="B50" s="108"/>
      <c r="C50" s="108"/>
      <c r="D50" s="108"/>
      <c r="E50" s="108"/>
      <c r="F50" s="108"/>
      <c r="G50" s="108"/>
      <c r="H50" s="6"/>
      <c r="I50" s="6"/>
      <c r="J50" s="6"/>
      <c r="K50" s="6"/>
    </row>
    <row r="51" spans="1:11" ht="24.75" customHeight="1">
      <c r="A51" s="116" t="s">
        <v>238</v>
      </c>
      <c r="B51" s="116"/>
      <c r="C51" s="116"/>
      <c r="D51" s="116"/>
      <c r="E51" s="116"/>
      <c r="F51" s="116"/>
      <c r="G51" s="116"/>
      <c r="H51" s="6"/>
      <c r="I51" s="6"/>
      <c r="J51" s="6"/>
      <c r="K51" s="6"/>
    </row>
    <row r="55" spans="4:6" ht="12.75">
      <c r="D55" s="47"/>
      <c r="F55" s="47"/>
    </row>
  </sheetData>
  <mergeCells count="10">
    <mergeCell ref="A49:G49"/>
    <mergeCell ref="A51:G51"/>
    <mergeCell ref="A2:F2"/>
    <mergeCell ref="A1:F1"/>
    <mergeCell ref="A3:F3"/>
    <mergeCell ref="A4:F4"/>
    <mergeCell ref="A6:F6"/>
    <mergeCell ref="A5:F5"/>
    <mergeCell ref="C46:G46"/>
    <mergeCell ref="C47:G47"/>
  </mergeCells>
  <printOptions/>
  <pageMargins left="0.91" right="0" top="0.41" bottom="0" header="0" footer="0"/>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A1:P34"/>
  <sheetViews>
    <sheetView workbookViewId="0" topLeftCell="A22">
      <selection activeCell="D16" sqref="D16"/>
    </sheetView>
  </sheetViews>
  <sheetFormatPr defaultColWidth="9.33203125" defaultRowHeight="12.75"/>
  <cols>
    <col min="1" max="3" width="3.83203125" style="13" customWidth="1"/>
    <col min="4" max="4" width="22.33203125" style="13" customWidth="1"/>
    <col min="5" max="5" width="9.5" style="13" customWidth="1"/>
    <col min="6" max="6" width="2.66015625" style="13" customWidth="1"/>
    <col min="7" max="7" width="15.83203125" style="13" customWidth="1"/>
    <col min="8" max="8" width="1.83203125" style="13" customWidth="1"/>
    <col min="9" max="9" width="15.83203125" style="13" customWidth="1"/>
    <col min="10" max="10" width="1.83203125" style="13" customWidth="1"/>
    <col min="11" max="11" width="15.83203125" style="25" customWidth="1"/>
    <col min="12" max="12" width="1.83203125" style="13" customWidth="1"/>
    <col min="13" max="13" width="18" style="13" customWidth="1"/>
    <col min="14" max="14" width="1.83203125" style="13" customWidth="1"/>
    <col min="15" max="15" width="15.83203125" style="13" customWidth="1"/>
    <col min="16" max="16384" width="9.33203125" style="13" customWidth="1"/>
  </cols>
  <sheetData>
    <row r="1" spans="1:15" ht="19.5" customHeight="1">
      <c r="A1" s="120" t="str">
        <f>+'Income Statements'!A1:K1</f>
        <v>TEX CYCLE TECHNOLOGY (M) BERHAD</v>
      </c>
      <c r="B1" s="120"/>
      <c r="C1" s="120"/>
      <c r="D1" s="120"/>
      <c r="E1" s="120"/>
      <c r="F1" s="120"/>
      <c r="G1" s="120"/>
      <c r="H1" s="120"/>
      <c r="I1" s="120"/>
      <c r="J1" s="120"/>
      <c r="K1" s="120"/>
      <c r="L1" s="120"/>
      <c r="M1" s="120"/>
      <c r="N1" s="120"/>
      <c r="O1" s="120"/>
    </row>
    <row r="2" spans="1:15" ht="9.75" customHeight="1">
      <c r="A2" s="121" t="str">
        <f>+'Income Statements'!A2:K2</f>
        <v>Company's No. 642619-P</v>
      </c>
      <c r="B2" s="121"/>
      <c r="C2" s="121"/>
      <c r="D2" s="121"/>
      <c r="E2" s="121"/>
      <c r="F2" s="121"/>
      <c r="G2" s="121"/>
      <c r="H2" s="121"/>
      <c r="I2" s="121"/>
      <c r="J2" s="121"/>
      <c r="K2" s="121"/>
      <c r="L2" s="121"/>
      <c r="M2" s="121"/>
      <c r="N2" s="121"/>
      <c r="O2" s="121"/>
    </row>
    <row r="3" spans="1:15" ht="9.75" customHeight="1">
      <c r="A3" s="121" t="s">
        <v>10</v>
      </c>
      <c r="B3" s="121"/>
      <c r="C3" s="121"/>
      <c r="D3" s="121"/>
      <c r="E3" s="121"/>
      <c r="F3" s="121"/>
      <c r="G3" s="121"/>
      <c r="H3" s="121"/>
      <c r="I3" s="121"/>
      <c r="J3" s="121"/>
      <c r="K3" s="121"/>
      <c r="L3" s="121"/>
      <c r="M3" s="121"/>
      <c r="N3" s="121"/>
      <c r="O3" s="121"/>
    </row>
    <row r="4" spans="1:15" ht="19.5" customHeight="1">
      <c r="A4" s="123" t="str">
        <f>+'Income Statements'!A4:K4</f>
        <v>Quarterly report on results for the 4th quarter ended 31.12.2005</v>
      </c>
      <c r="B4" s="123"/>
      <c r="C4" s="123"/>
      <c r="D4" s="123"/>
      <c r="E4" s="123"/>
      <c r="F4" s="123"/>
      <c r="G4" s="123"/>
      <c r="H4" s="123"/>
      <c r="I4" s="123"/>
      <c r="J4" s="123"/>
      <c r="K4" s="123"/>
      <c r="L4" s="123"/>
      <c r="M4" s="123"/>
      <c r="N4" s="123"/>
      <c r="O4" s="123"/>
    </row>
    <row r="5" spans="1:15" ht="19.5" customHeight="1" thickBot="1">
      <c r="A5" s="122" t="s">
        <v>91</v>
      </c>
      <c r="B5" s="122"/>
      <c r="C5" s="122"/>
      <c r="D5" s="122"/>
      <c r="E5" s="122"/>
      <c r="F5" s="122"/>
      <c r="G5" s="122"/>
      <c r="H5" s="122"/>
      <c r="I5" s="122"/>
      <c r="J5" s="122"/>
      <c r="K5" s="122"/>
      <c r="L5" s="122"/>
      <c r="M5" s="122"/>
      <c r="N5" s="122"/>
      <c r="O5" s="122"/>
    </row>
    <row r="6" spans="1:15" ht="20.25" customHeight="1">
      <c r="A6" s="125" t="s">
        <v>23</v>
      </c>
      <c r="B6" s="125"/>
      <c r="C6" s="125"/>
      <c r="D6" s="125"/>
      <c r="E6" s="125"/>
      <c r="F6" s="125"/>
      <c r="G6" s="125"/>
      <c r="H6" s="125"/>
      <c r="I6" s="125"/>
      <c r="J6" s="125"/>
      <c r="K6" s="125"/>
      <c r="L6" s="125"/>
      <c r="M6" s="125"/>
      <c r="N6" s="125"/>
      <c r="O6" s="125"/>
    </row>
    <row r="7" spans="1:15" ht="20.25" customHeight="1">
      <c r="A7" s="7"/>
      <c r="B7" s="7"/>
      <c r="C7" s="7"/>
      <c r="D7" s="7"/>
      <c r="E7" s="7"/>
      <c r="F7" s="7"/>
      <c r="G7" s="7"/>
      <c r="H7" s="7"/>
      <c r="I7" s="7"/>
      <c r="J7" s="7"/>
      <c r="K7" s="7"/>
      <c r="L7" s="7"/>
      <c r="M7" s="7"/>
      <c r="N7" s="7"/>
      <c r="O7" s="7"/>
    </row>
    <row r="8" spans="1:15" ht="51">
      <c r="A8" s="17"/>
      <c r="B8" s="17"/>
      <c r="C8" s="18"/>
      <c r="D8" s="18"/>
      <c r="F8" s="2"/>
      <c r="G8" s="2" t="s">
        <v>11</v>
      </c>
      <c r="H8" s="2"/>
      <c r="I8" s="85" t="s">
        <v>172</v>
      </c>
      <c r="J8" s="2"/>
      <c r="K8" s="95" t="s">
        <v>173</v>
      </c>
      <c r="L8" s="2"/>
      <c r="M8" s="2" t="s">
        <v>180</v>
      </c>
      <c r="N8" s="2"/>
      <c r="O8" s="2" t="s">
        <v>30</v>
      </c>
    </row>
    <row r="9" spans="1:15" ht="15" customHeight="1">
      <c r="A9" s="17"/>
      <c r="B9" s="17"/>
      <c r="C9" s="18"/>
      <c r="D9" s="18"/>
      <c r="F9" s="1"/>
      <c r="G9" s="1" t="s">
        <v>18</v>
      </c>
      <c r="H9" s="1"/>
      <c r="I9" s="1" t="s">
        <v>18</v>
      </c>
      <c r="J9" s="1"/>
      <c r="K9" s="96" t="s">
        <v>18</v>
      </c>
      <c r="L9" s="1"/>
      <c r="M9" s="1" t="s">
        <v>18</v>
      </c>
      <c r="N9" s="1"/>
      <c r="O9" s="1" t="s">
        <v>18</v>
      </c>
    </row>
    <row r="10" spans="1:15" ht="15" customHeight="1">
      <c r="A10" s="17"/>
      <c r="B10" s="17"/>
      <c r="C10" s="18"/>
      <c r="D10" s="18"/>
      <c r="F10" s="1"/>
      <c r="G10" s="1"/>
      <c r="H10" s="1"/>
      <c r="I10" s="1"/>
      <c r="J10" s="1"/>
      <c r="K10" s="96"/>
      <c r="L10" s="1"/>
      <c r="M10" s="1"/>
      <c r="N10" s="1"/>
      <c r="O10" s="1"/>
    </row>
    <row r="11" spans="1:15" ht="12.75">
      <c r="A11" s="13" t="s">
        <v>253</v>
      </c>
      <c r="G11" s="115">
        <v>0</v>
      </c>
      <c r="H11" s="13" t="s">
        <v>124</v>
      </c>
      <c r="I11" s="22">
        <v>0</v>
      </c>
      <c r="J11" s="22"/>
      <c r="K11" s="68">
        <v>0</v>
      </c>
      <c r="L11" s="49"/>
      <c r="M11" s="22">
        <v>-490</v>
      </c>
      <c r="N11" s="13" t="s">
        <v>126</v>
      </c>
      <c r="O11" s="22">
        <f>SUM(G11:M11)</f>
        <v>-490</v>
      </c>
    </row>
    <row r="12" spans="7:15" ht="12.75">
      <c r="G12" s="22"/>
      <c r="H12" s="22"/>
      <c r="I12" s="22"/>
      <c r="J12" s="22"/>
      <c r="K12" s="68"/>
      <c r="L12" s="49"/>
      <c r="M12" s="22"/>
      <c r="N12" s="49"/>
      <c r="O12" s="22"/>
    </row>
    <row r="13" spans="1:15" ht="12.75">
      <c r="A13" s="13" t="s">
        <v>193</v>
      </c>
      <c r="G13" s="22"/>
      <c r="H13" s="22"/>
      <c r="I13" s="22"/>
      <c r="J13" s="22"/>
      <c r="K13" s="68"/>
      <c r="L13" s="49"/>
      <c r="M13" s="22"/>
      <c r="N13" s="49"/>
      <c r="O13" s="22"/>
    </row>
    <row r="14" spans="1:15" ht="12.75">
      <c r="A14" s="13" t="s">
        <v>194</v>
      </c>
      <c r="G14" s="22">
        <v>0</v>
      </c>
      <c r="H14" s="22"/>
      <c r="I14" s="22">
        <v>0</v>
      </c>
      <c r="J14" s="22"/>
      <c r="K14" s="68">
        <v>590</v>
      </c>
      <c r="L14" s="49"/>
      <c r="M14" s="22">
        <v>0</v>
      </c>
      <c r="N14" s="49"/>
      <c r="O14" s="22">
        <f>SUM(G14:M14)</f>
        <v>590</v>
      </c>
    </row>
    <row r="15" spans="7:15" ht="12.75">
      <c r="G15" s="22"/>
      <c r="H15" s="22"/>
      <c r="I15" s="22"/>
      <c r="J15" s="22"/>
      <c r="K15" s="68"/>
      <c r="L15" s="49"/>
      <c r="M15" s="22"/>
      <c r="N15" s="49"/>
      <c r="O15" s="22"/>
    </row>
    <row r="16" spans="1:15" ht="12.75">
      <c r="A16" s="86" t="s">
        <v>177</v>
      </c>
      <c r="G16" s="22"/>
      <c r="H16" s="22"/>
      <c r="I16" s="22"/>
      <c r="J16" s="22"/>
      <c r="K16" s="68"/>
      <c r="L16" s="49"/>
      <c r="M16" s="22"/>
      <c r="N16" s="49"/>
      <c r="O16" s="22"/>
    </row>
    <row r="17" spans="1:15" ht="12.75">
      <c r="A17" s="88" t="s">
        <v>192</v>
      </c>
      <c r="G17" s="22">
        <v>10579</v>
      </c>
      <c r="H17" s="22"/>
      <c r="I17" s="22">
        <v>0</v>
      </c>
      <c r="J17" s="22"/>
      <c r="K17" s="68">
        <v>0</v>
      </c>
      <c r="L17" s="49"/>
      <c r="M17" s="22">
        <v>0</v>
      </c>
      <c r="N17" s="49"/>
      <c r="O17" s="22">
        <f>SUM(G17:M17)</f>
        <v>10579</v>
      </c>
    </row>
    <row r="18" spans="1:15" ht="12.75">
      <c r="A18" s="88" t="s">
        <v>195</v>
      </c>
      <c r="G18" s="22">
        <v>2000</v>
      </c>
      <c r="H18" s="22"/>
      <c r="I18" s="22">
        <v>0</v>
      </c>
      <c r="J18" s="22"/>
      <c r="K18" s="68">
        <v>0</v>
      </c>
      <c r="L18" s="49"/>
      <c r="M18" s="22">
        <v>0</v>
      </c>
      <c r="N18" s="49"/>
      <c r="O18" s="22">
        <f>SUM(G18:M18)</f>
        <v>2000</v>
      </c>
    </row>
    <row r="19" spans="1:15" ht="12.75">
      <c r="A19" s="88" t="s">
        <v>176</v>
      </c>
      <c r="G19" s="22">
        <v>4500</v>
      </c>
      <c r="H19" s="22"/>
      <c r="I19" s="22">
        <v>5400</v>
      </c>
      <c r="J19" s="22"/>
      <c r="K19" s="68">
        <v>0</v>
      </c>
      <c r="L19" s="49"/>
      <c r="M19" s="22">
        <v>0</v>
      </c>
      <c r="N19" s="49"/>
      <c r="O19" s="22">
        <f>SUM(G19:M19)</f>
        <v>9900</v>
      </c>
    </row>
    <row r="20" spans="1:15" ht="12.75">
      <c r="A20" s="87"/>
      <c r="G20" s="22"/>
      <c r="H20" s="22"/>
      <c r="I20" s="22"/>
      <c r="J20" s="22"/>
      <c r="K20" s="68"/>
      <c r="L20" s="49"/>
      <c r="M20" s="22"/>
      <c r="N20" s="49"/>
      <c r="O20" s="22"/>
    </row>
    <row r="21" spans="1:15" ht="12.75">
      <c r="A21" t="s">
        <v>155</v>
      </c>
      <c r="G21" s="22">
        <v>0</v>
      </c>
      <c r="H21" s="22"/>
      <c r="I21" s="22">
        <v>-878</v>
      </c>
      <c r="J21" s="22"/>
      <c r="K21" s="68">
        <v>0</v>
      </c>
      <c r="L21" s="49"/>
      <c r="M21" s="22">
        <v>0</v>
      </c>
      <c r="N21" s="49"/>
      <c r="O21" s="22">
        <f>SUM(G21:M21)</f>
        <v>-878</v>
      </c>
    </row>
    <row r="22" spans="1:15" ht="12.75">
      <c r="A22"/>
      <c r="G22" s="22"/>
      <c r="H22" s="22"/>
      <c r="I22" s="22"/>
      <c r="J22" s="22"/>
      <c r="K22" s="68"/>
      <c r="L22" s="49"/>
      <c r="M22" s="22"/>
      <c r="N22" s="49"/>
      <c r="O22" s="22"/>
    </row>
    <row r="23" spans="1:15" ht="12.75">
      <c r="A23" s="13" t="s">
        <v>225</v>
      </c>
      <c r="G23" s="22">
        <v>0</v>
      </c>
      <c r="H23" s="22"/>
      <c r="I23" s="22">
        <v>0</v>
      </c>
      <c r="J23" s="22"/>
      <c r="K23" s="68">
        <v>0</v>
      </c>
      <c r="L23" s="49"/>
      <c r="M23" s="22">
        <f>+'Income Statements'!I39</f>
        <v>3128</v>
      </c>
      <c r="N23" s="49"/>
      <c r="O23" s="22">
        <f>SUM(G23:M23)</f>
        <v>3128</v>
      </c>
    </row>
    <row r="24" spans="7:15" ht="12.75">
      <c r="G24" s="23"/>
      <c r="H24" s="22"/>
      <c r="I24" s="22"/>
      <c r="J24" s="22"/>
      <c r="K24" s="68"/>
      <c r="L24" s="49"/>
      <c r="M24" s="23"/>
      <c r="N24" s="49"/>
      <c r="O24" s="23"/>
    </row>
    <row r="25" spans="7:15" ht="12.75">
      <c r="G25" s="22"/>
      <c r="H25" s="22"/>
      <c r="I25" s="71"/>
      <c r="J25" s="43"/>
      <c r="K25" s="97"/>
      <c r="L25" s="50"/>
      <c r="M25" s="22"/>
      <c r="N25" s="49"/>
      <c r="O25" s="22"/>
    </row>
    <row r="26" spans="1:16" ht="13.5" thickBot="1">
      <c r="A26" s="13" t="s">
        <v>233</v>
      </c>
      <c r="G26" s="73">
        <f>SUM(G11:G23)</f>
        <v>17079</v>
      </c>
      <c r="H26" s="43"/>
      <c r="I26" s="73">
        <f>SUM(I11:I23)</f>
        <v>4522</v>
      </c>
      <c r="J26" s="43"/>
      <c r="K26" s="93">
        <f>SUM(K11:K23)</f>
        <v>590</v>
      </c>
      <c r="L26" s="50"/>
      <c r="M26" s="73">
        <f>SUM(M11:M23)</f>
        <v>2638</v>
      </c>
      <c r="N26" s="49"/>
      <c r="O26" s="73">
        <f>SUM(O11:O23)</f>
        <v>24829</v>
      </c>
      <c r="P26" s="31">
        <f>+O26-'Balance Sheet'!D35</f>
        <v>0</v>
      </c>
    </row>
    <row r="28" spans="1:2" ht="12.75">
      <c r="A28" s="60" t="s">
        <v>124</v>
      </c>
      <c r="B28" s="13" t="s">
        <v>125</v>
      </c>
    </row>
    <row r="29" spans="1:2" ht="12.75">
      <c r="A29" s="60" t="s">
        <v>126</v>
      </c>
      <c r="B29" s="13" t="s">
        <v>127</v>
      </c>
    </row>
    <row r="31" spans="1:15" ht="30" customHeight="1">
      <c r="A31" s="128" t="s">
        <v>251</v>
      </c>
      <c r="B31" s="128"/>
      <c r="C31" s="128"/>
      <c r="D31" s="128"/>
      <c r="E31" s="128"/>
      <c r="F31" s="128"/>
      <c r="G31" s="128"/>
      <c r="H31" s="128"/>
      <c r="I31" s="128"/>
      <c r="J31" s="128"/>
      <c r="K31" s="128"/>
      <c r="L31" s="128"/>
      <c r="M31" s="128"/>
      <c r="N31" s="128"/>
      <c r="O31" s="128"/>
    </row>
    <row r="32" spans="1:15" ht="14.25" customHeight="1">
      <c r="A32" s="113"/>
      <c r="B32" s="113"/>
      <c r="C32" s="113"/>
      <c r="D32" s="113"/>
      <c r="E32" s="113"/>
      <c r="F32" s="113"/>
      <c r="G32" s="113"/>
      <c r="H32" s="113"/>
      <c r="I32" s="113"/>
      <c r="J32" s="113"/>
      <c r="K32" s="113"/>
      <c r="L32" s="113"/>
      <c r="M32" s="113"/>
      <c r="N32" s="113"/>
      <c r="O32" s="113"/>
    </row>
    <row r="33" spans="1:15" ht="25.5" customHeight="1">
      <c r="A33" s="133" t="s">
        <v>240</v>
      </c>
      <c r="B33" s="133"/>
      <c r="C33" s="133"/>
      <c r="D33" s="133"/>
      <c r="E33" s="133"/>
      <c r="F33" s="133"/>
      <c r="G33" s="134"/>
      <c r="H33" s="134"/>
      <c r="I33" s="134"/>
      <c r="J33" s="134"/>
      <c r="K33" s="134"/>
      <c r="L33" s="134"/>
      <c r="M33" s="134"/>
      <c r="N33" s="134"/>
      <c r="O33" s="134"/>
    </row>
    <row r="34" spans="1:15" ht="12.75">
      <c r="A34" s="135"/>
      <c r="B34" s="135"/>
      <c r="C34" s="135"/>
      <c r="D34" s="135"/>
      <c r="E34" s="135"/>
      <c r="F34" s="135"/>
      <c r="G34" s="136"/>
      <c r="H34" s="136"/>
      <c r="I34" s="136"/>
      <c r="J34" s="136"/>
      <c r="K34" s="136"/>
      <c r="L34" s="136"/>
      <c r="M34" s="136"/>
      <c r="N34" s="136"/>
      <c r="O34" s="136"/>
    </row>
  </sheetData>
  <mergeCells count="9">
    <mergeCell ref="A1:O1"/>
    <mergeCell ref="A2:O2"/>
    <mergeCell ref="A3:O3"/>
    <mergeCell ref="A4:O4"/>
    <mergeCell ref="A33:O33"/>
    <mergeCell ref="A34:O34"/>
    <mergeCell ref="A5:O5"/>
    <mergeCell ref="A6:O6"/>
    <mergeCell ref="A31:O31"/>
  </mergeCells>
  <printOptions/>
  <pageMargins left="0.75" right="0.75" top="0.48" bottom="0.6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L57"/>
  <sheetViews>
    <sheetView workbookViewId="0" topLeftCell="A31">
      <selection activeCell="E48" sqref="E48"/>
    </sheetView>
  </sheetViews>
  <sheetFormatPr defaultColWidth="9.33203125" defaultRowHeight="12.75"/>
  <cols>
    <col min="1" max="2" width="3.83203125" style="13" customWidth="1"/>
    <col min="3" max="3" width="49.83203125" style="13" customWidth="1"/>
    <col min="4" max="4" width="14.66015625" style="13" customWidth="1"/>
    <col min="5" max="5" width="18.5" style="13" customWidth="1"/>
    <col min="6" max="6" width="1.83203125" style="24" customWidth="1"/>
    <col min="7" max="7" width="18.5" style="13" customWidth="1"/>
    <col min="8" max="16384" width="9.33203125" style="13" customWidth="1"/>
  </cols>
  <sheetData>
    <row r="1" spans="1:7" ht="19.5" customHeight="1">
      <c r="A1" s="120" t="str">
        <f>+'Income Statements'!A1:K1</f>
        <v>TEX CYCLE TECHNOLOGY (M) BERHAD</v>
      </c>
      <c r="B1" s="120"/>
      <c r="C1" s="120"/>
      <c r="D1" s="120"/>
      <c r="E1" s="120"/>
      <c r="F1" s="120"/>
      <c r="G1" s="120"/>
    </row>
    <row r="2" spans="1:7" ht="9.75" customHeight="1">
      <c r="A2" s="121" t="str">
        <f>+'Income Statements'!A2:K2</f>
        <v>Company's No. 642619-P</v>
      </c>
      <c r="B2" s="121"/>
      <c r="C2" s="121"/>
      <c r="D2" s="121"/>
      <c r="E2" s="121"/>
      <c r="F2" s="121"/>
      <c r="G2" s="121"/>
    </row>
    <row r="3" spans="1:7" ht="9.75" customHeight="1">
      <c r="A3" s="121" t="s">
        <v>10</v>
      </c>
      <c r="B3" s="121"/>
      <c r="C3" s="121"/>
      <c r="D3" s="121"/>
      <c r="E3" s="121"/>
      <c r="F3" s="121"/>
      <c r="G3" s="121"/>
    </row>
    <row r="4" spans="1:7" ht="19.5" customHeight="1">
      <c r="A4" s="123" t="str">
        <f>+'Income Statements'!A4:K4</f>
        <v>Quarterly report on results for the 4th quarter ended 31.12.2005</v>
      </c>
      <c r="B4" s="123"/>
      <c r="C4" s="123"/>
      <c r="D4" s="123"/>
      <c r="E4" s="123"/>
      <c r="F4" s="123"/>
      <c r="G4" s="123"/>
    </row>
    <row r="5" spans="1:7" ht="19.5" customHeight="1" thickBot="1">
      <c r="A5" s="117" t="s">
        <v>92</v>
      </c>
      <c r="B5" s="117"/>
      <c r="C5" s="117"/>
      <c r="D5" s="117"/>
      <c r="E5" s="117"/>
      <c r="F5" s="117"/>
      <c r="G5" s="117"/>
    </row>
    <row r="6" spans="1:7" ht="20.25" customHeight="1">
      <c r="A6" s="125" t="s">
        <v>23</v>
      </c>
      <c r="B6" s="125"/>
      <c r="C6" s="125"/>
      <c r="D6" s="125"/>
      <c r="E6" s="125"/>
      <c r="F6" s="125"/>
      <c r="G6" s="125"/>
    </row>
    <row r="7" spans="1:7" ht="15.75" customHeight="1">
      <c r="A7" s="8"/>
      <c r="B7" s="8"/>
      <c r="C7" s="8"/>
      <c r="D7" s="8"/>
      <c r="E7" s="8"/>
      <c r="F7" s="8"/>
      <c r="G7" s="8"/>
    </row>
    <row r="8" spans="1:7" ht="38.25">
      <c r="A8" s="17"/>
      <c r="B8" s="18"/>
      <c r="C8" s="18"/>
      <c r="D8" s="2"/>
      <c r="E8" s="2" t="s">
        <v>4</v>
      </c>
      <c r="F8" s="2"/>
      <c r="G8" s="2" t="s">
        <v>224</v>
      </c>
    </row>
    <row r="9" spans="1:7" ht="12.75">
      <c r="A9" s="17"/>
      <c r="B9" s="18"/>
      <c r="C9" s="18"/>
      <c r="D9" s="2"/>
      <c r="E9" s="5" t="s">
        <v>214</v>
      </c>
      <c r="F9" s="2"/>
      <c r="G9" s="5" t="s">
        <v>106</v>
      </c>
    </row>
    <row r="10" spans="1:7" ht="15" customHeight="1">
      <c r="A10" s="17"/>
      <c r="B10" s="18"/>
      <c r="C10" s="18"/>
      <c r="D10" s="1"/>
      <c r="E10" s="1" t="s">
        <v>18</v>
      </c>
      <c r="F10" s="1"/>
      <c r="G10" s="1" t="s">
        <v>18</v>
      </c>
    </row>
    <row r="11" spans="1:7" ht="15" customHeight="1">
      <c r="A11" s="9" t="s">
        <v>31</v>
      </c>
      <c r="B11" s="18"/>
      <c r="C11" s="18"/>
      <c r="D11" s="1"/>
      <c r="E11" s="1"/>
      <c r="F11" s="1"/>
      <c r="G11" s="1"/>
    </row>
    <row r="12" spans="1:7" ht="15" customHeight="1">
      <c r="A12" s="33" t="s">
        <v>103</v>
      </c>
      <c r="B12" s="18"/>
      <c r="C12" s="18"/>
      <c r="D12" s="1"/>
      <c r="E12" s="10">
        <f>+'Income Statements'!I34</f>
        <v>4334</v>
      </c>
      <c r="F12" s="10"/>
      <c r="G12" s="20" t="str">
        <f>+'Income Statements'!G34</f>
        <v>N/A</v>
      </c>
    </row>
    <row r="13" spans="1:7" ht="15" customHeight="1">
      <c r="A13" s="33"/>
      <c r="B13" s="18"/>
      <c r="C13" s="18"/>
      <c r="D13" s="1"/>
      <c r="E13" s="10"/>
      <c r="F13" s="10"/>
      <c r="G13" s="10"/>
    </row>
    <row r="14" spans="1:7" ht="15" customHeight="1">
      <c r="A14" s="33" t="s">
        <v>32</v>
      </c>
      <c r="B14" s="18"/>
      <c r="C14" s="18"/>
      <c r="D14" s="1"/>
      <c r="E14" s="10"/>
      <c r="F14" s="10"/>
      <c r="G14" s="10"/>
    </row>
    <row r="15" spans="1:7" ht="15" customHeight="1">
      <c r="A15" s="33"/>
      <c r="B15" s="18" t="s">
        <v>181</v>
      </c>
      <c r="C15" s="18"/>
      <c r="D15" s="1"/>
      <c r="E15" s="10">
        <v>17</v>
      </c>
      <c r="F15" s="10"/>
      <c r="G15" s="10" t="s">
        <v>101</v>
      </c>
    </row>
    <row r="16" spans="1:7" ht="15" customHeight="1">
      <c r="A16" s="33"/>
      <c r="B16" s="18" t="s">
        <v>33</v>
      </c>
      <c r="C16" s="18"/>
      <c r="D16" s="1"/>
      <c r="E16" s="10">
        <v>772</v>
      </c>
      <c r="F16" s="10"/>
      <c r="G16" s="10" t="s">
        <v>101</v>
      </c>
    </row>
    <row r="17" spans="1:7" ht="15" customHeight="1">
      <c r="A17" s="33"/>
      <c r="B17" s="18" t="s">
        <v>217</v>
      </c>
      <c r="C17" s="18"/>
      <c r="D17" s="1"/>
      <c r="E17" s="10">
        <v>-11</v>
      </c>
      <c r="F17" s="10"/>
      <c r="G17" s="10"/>
    </row>
    <row r="18" spans="1:7" ht="15" customHeight="1">
      <c r="A18" s="33"/>
      <c r="B18" s="18" t="s">
        <v>128</v>
      </c>
      <c r="C18" s="18"/>
      <c r="D18" s="1"/>
      <c r="E18" s="10">
        <v>89</v>
      </c>
      <c r="F18" s="10"/>
      <c r="G18" s="10" t="s">
        <v>101</v>
      </c>
    </row>
    <row r="19" spans="1:7" ht="15" customHeight="1">
      <c r="A19" s="33"/>
      <c r="B19" s="18" t="s">
        <v>129</v>
      </c>
      <c r="C19" s="18"/>
      <c r="D19" s="1"/>
      <c r="E19" s="41">
        <v>-53</v>
      </c>
      <c r="F19" s="10"/>
      <c r="G19" s="41" t="s">
        <v>101</v>
      </c>
    </row>
    <row r="20" spans="1:7" ht="15" customHeight="1">
      <c r="A20" s="33" t="s">
        <v>96</v>
      </c>
      <c r="B20" s="18"/>
      <c r="C20" s="18"/>
      <c r="D20" s="1"/>
      <c r="E20" s="10">
        <f>SUM(E12:E19)</f>
        <v>5148</v>
      </c>
      <c r="F20" s="10"/>
      <c r="G20" s="10" t="s">
        <v>101</v>
      </c>
    </row>
    <row r="21" spans="1:7" ht="15" customHeight="1">
      <c r="A21" s="33" t="s">
        <v>34</v>
      </c>
      <c r="B21" s="18"/>
      <c r="C21" s="18"/>
      <c r="D21" s="1"/>
      <c r="E21" s="10"/>
      <c r="F21" s="10"/>
      <c r="G21" s="10"/>
    </row>
    <row r="22" spans="1:7" ht="15" customHeight="1">
      <c r="A22" s="33"/>
      <c r="B22" s="18" t="s">
        <v>182</v>
      </c>
      <c r="C22" s="18"/>
      <c r="D22" s="1"/>
      <c r="E22" s="10">
        <v>-156</v>
      </c>
      <c r="F22" s="10"/>
      <c r="G22" s="10" t="s">
        <v>101</v>
      </c>
    </row>
    <row r="23" spans="1:7" ht="15" customHeight="1">
      <c r="A23" s="33"/>
      <c r="B23" s="18" t="s">
        <v>134</v>
      </c>
      <c r="C23" s="18"/>
      <c r="D23" s="1"/>
      <c r="E23" s="10">
        <v>-685</v>
      </c>
      <c r="F23" s="10"/>
      <c r="G23" s="10" t="s">
        <v>101</v>
      </c>
    </row>
    <row r="24" spans="1:7" ht="15" customHeight="1">
      <c r="A24" s="33"/>
      <c r="B24" s="18" t="s">
        <v>207</v>
      </c>
      <c r="C24" s="18"/>
      <c r="D24" s="1"/>
      <c r="E24" s="114">
        <v>0</v>
      </c>
      <c r="F24" s="13" t="s">
        <v>124</v>
      </c>
      <c r="G24" s="10" t="s">
        <v>101</v>
      </c>
    </row>
    <row r="25" spans="1:7" ht="15" customHeight="1">
      <c r="A25" s="33"/>
      <c r="B25" s="18" t="s">
        <v>183</v>
      </c>
      <c r="C25" s="18"/>
      <c r="D25" s="1"/>
      <c r="E25" s="10">
        <v>-350</v>
      </c>
      <c r="F25" s="10"/>
      <c r="G25" s="10" t="s">
        <v>101</v>
      </c>
    </row>
    <row r="26" spans="1:7" ht="15" customHeight="1">
      <c r="A26" s="13" t="s">
        <v>208</v>
      </c>
      <c r="B26" s="18"/>
      <c r="C26" s="18"/>
      <c r="D26" s="1"/>
      <c r="E26" s="39">
        <f>SUM(E20:E25)</f>
        <v>3957</v>
      </c>
      <c r="F26" s="10"/>
      <c r="G26" s="39" t="s">
        <v>101</v>
      </c>
    </row>
    <row r="27" spans="1:7" ht="15" customHeight="1">
      <c r="A27" s="9"/>
      <c r="B27" s="18" t="s">
        <v>130</v>
      </c>
      <c r="C27" s="18"/>
      <c r="D27" s="1"/>
      <c r="E27" s="10">
        <f>-E18</f>
        <v>-89</v>
      </c>
      <c r="F27" s="10"/>
      <c r="G27" s="10" t="s">
        <v>101</v>
      </c>
    </row>
    <row r="28" spans="1:7" ht="15" customHeight="1">
      <c r="A28" s="9"/>
      <c r="B28" s="18" t="s">
        <v>131</v>
      </c>
      <c r="C28" s="18"/>
      <c r="D28" s="1"/>
      <c r="E28" s="10">
        <v>-1274</v>
      </c>
      <c r="F28" s="10"/>
      <c r="G28" s="10" t="s">
        <v>101</v>
      </c>
    </row>
    <row r="29" spans="1:7" ht="15" customHeight="1">
      <c r="A29" s="9" t="s">
        <v>209</v>
      </c>
      <c r="B29" s="18"/>
      <c r="C29" s="18"/>
      <c r="D29" s="1"/>
      <c r="E29" s="11">
        <f>SUM(E26:E28)</f>
        <v>2594</v>
      </c>
      <c r="F29" s="10"/>
      <c r="G29" s="11" t="s">
        <v>101</v>
      </c>
    </row>
    <row r="30" spans="1:7" ht="15" customHeight="1">
      <c r="A30" s="33"/>
      <c r="B30" s="18"/>
      <c r="C30" s="18"/>
      <c r="D30" s="1"/>
      <c r="E30" s="10"/>
      <c r="F30" s="10"/>
      <c r="G30" s="10"/>
    </row>
    <row r="31" spans="1:7" ht="15" customHeight="1">
      <c r="A31" s="9" t="s">
        <v>35</v>
      </c>
      <c r="B31" s="18"/>
      <c r="C31" s="18"/>
      <c r="D31" s="1"/>
      <c r="E31" s="10"/>
      <c r="F31" s="10"/>
      <c r="G31" s="10"/>
    </row>
    <row r="32" spans="1:7" ht="15" customHeight="1">
      <c r="A32" s="9"/>
      <c r="B32" s="18" t="s">
        <v>212</v>
      </c>
      <c r="C32" s="18"/>
      <c r="D32" s="1"/>
      <c r="E32" s="10">
        <v>1025</v>
      </c>
      <c r="F32" s="10"/>
      <c r="G32" s="10" t="s">
        <v>101</v>
      </c>
    </row>
    <row r="33" spans="1:7" ht="15" customHeight="1">
      <c r="A33" s="9"/>
      <c r="B33" s="18" t="s">
        <v>186</v>
      </c>
      <c r="C33" s="18"/>
      <c r="D33" s="1"/>
      <c r="E33" s="10">
        <f>-E19</f>
        <v>53</v>
      </c>
      <c r="F33" s="10"/>
      <c r="G33" s="10" t="s">
        <v>101</v>
      </c>
    </row>
    <row r="34" spans="1:7" ht="15" customHeight="1">
      <c r="A34" s="9"/>
      <c r="B34" s="18" t="s">
        <v>218</v>
      </c>
      <c r="C34" s="18"/>
      <c r="D34" s="1"/>
      <c r="E34" s="10">
        <v>11</v>
      </c>
      <c r="F34" s="10"/>
      <c r="G34" s="10"/>
    </row>
    <row r="35" spans="1:7" ht="15" customHeight="1">
      <c r="A35" s="33"/>
      <c r="B35" s="18" t="s">
        <v>36</v>
      </c>
      <c r="C35" s="18"/>
      <c r="D35" s="1"/>
      <c r="E35" s="10">
        <v>-4880</v>
      </c>
      <c r="F35" s="10"/>
      <c r="G35" s="10" t="s">
        <v>101</v>
      </c>
    </row>
    <row r="36" spans="1:7" ht="15" customHeight="1">
      <c r="A36" s="9" t="s">
        <v>37</v>
      </c>
      <c r="B36" s="18"/>
      <c r="C36" s="18"/>
      <c r="D36" s="1"/>
      <c r="E36" s="11">
        <f>SUM(E32:E35)</f>
        <v>-3791</v>
      </c>
      <c r="F36" s="10"/>
      <c r="G36" s="11" t="s">
        <v>101</v>
      </c>
    </row>
    <row r="37" spans="1:7" ht="15" customHeight="1">
      <c r="A37" s="17"/>
      <c r="B37" s="18"/>
      <c r="C37" s="18"/>
      <c r="D37" s="1"/>
      <c r="E37" s="10"/>
      <c r="F37" s="10"/>
      <c r="G37" s="10"/>
    </row>
    <row r="38" spans="1:7" ht="15" customHeight="1">
      <c r="A38" s="9" t="s">
        <v>132</v>
      </c>
      <c r="B38" s="18"/>
      <c r="C38" s="18"/>
      <c r="D38" s="1"/>
      <c r="E38" s="10"/>
      <c r="F38" s="10"/>
      <c r="G38" s="10"/>
    </row>
    <row r="39" spans="1:7" ht="15" customHeight="1">
      <c r="A39" s="17"/>
      <c r="B39" s="18" t="s">
        <v>133</v>
      </c>
      <c r="C39" s="18"/>
      <c r="D39" s="1"/>
      <c r="E39" s="10">
        <v>-1320</v>
      </c>
      <c r="F39" s="10"/>
      <c r="G39" s="10" t="s">
        <v>101</v>
      </c>
    </row>
    <row r="40" spans="1:7" ht="15" customHeight="1">
      <c r="A40" s="17"/>
      <c r="B40" s="18" t="s">
        <v>174</v>
      </c>
      <c r="C40" s="18"/>
      <c r="D40" s="1"/>
      <c r="E40" s="10">
        <v>-226</v>
      </c>
      <c r="F40" s="10"/>
      <c r="G40" s="10" t="s">
        <v>101</v>
      </c>
    </row>
    <row r="41" spans="1:7" ht="15" customHeight="1">
      <c r="A41" s="17"/>
      <c r="B41" t="s">
        <v>175</v>
      </c>
      <c r="C41" s="18"/>
      <c r="D41" s="1"/>
      <c r="E41" s="10">
        <v>9900</v>
      </c>
      <c r="F41" s="10"/>
      <c r="G41" s="10" t="s">
        <v>101</v>
      </c>
    </row>
    <row r="42" spans="1:7" ht="15" customHeight="1">
      <c r="A42" s="17"/>
      <c r="B42" t="s">
        <v>155</v>
      </c>
      <c r="C42" s="18"/>
      <c r="D42" s="1"/>
      <c r="E42" s="10">
        <v>-878</v>
      </c>
      <c r="F42" s="10"/>
      <c r="G42" s="10" t="s">
        <v>101</v>
      </c>
    </row>
    <row r="43" spans="1:7" ht="15" customHeight="1">
      <c r="A43" s="9" t="s">
        <v>184</v>
      </c>
      <c r="B43" s="18"/>
      <c r="C43" s="18"/>
      <c r="D43" s="1"/>
      <c r="E43" s="11">
        <f>SUM(E39:E42)</f>
        <v>7476</v>
      </c>
      <c r="F43" s="10"/>
      <c r="G43" s="11" t="s">
        <v>101</v>
      </c>
    </row>
    <row r="44" spans="1:7" ht="15" customHeight="1">
      <c r="A44" s="9"/>
      <c r="B44" s="18"/>
      <c r="C44" s="18"/>
      <c r="D44" s="1"/>
      <c r="E44" s="10"/>
      <c r="F44" s="10"/>
      <c r="G44" s="10"/>
    </row>
    <row r="45" spans="1:7" ht="15" customHeight="1">
      <c r="A45" s="9" t="s">
        <v>97</v>
      </c>
      <c r="B45" s="18"/>
      <c r="C45" s="18"/>
      <c r="D45" s="1"/>
      <c r="E45" s="15">
        <f>+E29+E36+E43</f>
        <v>6279</v>
      </c>
      <c r="F45" s="15"/>
      <c r="G45" s="10" t="s">
        <v>101</v>
      </c>
    </row>
    <row r="46" spans="1:7" ht="15" customHeight="1">
      <c r="A46" s="33"/>
      <c r="B46" s="18"/>
      <c r="C46" s="18"/>
      <c r="D46" s="1"/>
      <c r="E46" s="1"/>
      <c r="F46" s="1"/>
      <c r="G46" s="34"/>
    </row>
    <row r="47" spans="1:7" ht="15" customHeight="1">
      <c r="A47" s="9" t="s">
        <v>210</v>
      </c>
      <c r="B47" s="18"/>
      <c r="C47" s="18"/>
      <c r="D47" s="1"/>
      <c r="E47" s="10">
        <v>0</v>
      </c>
      <c r="F47" s="10"/>
      <c r="G47" s="10" t="s">
        <v>101</v>
      </c>
    </row>
    <row r="48" spans="1:7" ht="15" customHeight="1">
      <c r="A48" s="9"/>
      <c r="B48" s="18"/>
      <c r="C48" s="18"/>
      <c r="D48" s="1"/>
      <c r="E48" s="17"/>
      <c r="F48" s="17"/>
      <c r="G48" s="10"/>
    </row>
    <row r="49" spans="1:8" ht="15" customHeight="1" thickBot="1">
      <c r="A49" s="9" t="s">
        <v>211</v>
      </c>
      <c r="B49" s="18"/>
      <c r="C49" s="18"/>
      <c r="D49" s="1" t="s">
        <v>87</v>
      </c>
      <c r="E49" s="76">
        <f>+SUM(E45:E47)</f>
        <v>6279</v>
      </c>
      <c r="F49" s="15"/>
      <c r="G49" s="77" t="s">
        <v>101</v>
      </c>
      <c r="H49" s="31">
        <f>+E49-'Balance Sheet'!D20</f>
        <v>0</v>
      </c>
    </row>
    <row r="50" spans="1:7" ht="15" customHeight="1">
      <c r="A50" s="33"/>
      <c r="B50" s="18"/>
      <c r="C50" s="18"/>
      <c r="D50" s="1"/>
      <c r="E50" s="1"/>
      <c r="F50" s="1"/>
      <c r="G50" s="1"/>
    </row>
    <row r="51" spans="1:7" ht="15" customHeight="1">
      <c r="A51" s="60" t="s">
        <v>124</v>
      </c>
      <c r="B51" s="13" t="s">
        <v>125</v>
      </c>
      <c r="C51" s="18"/>
      <c r="D51" s="1"/>
      <c r="E51" s="1"/>
      <c r="F51" s="1"/>
      <c r="G51" s="1"/>
    </row>
    <row r="52" spans="1:7" ht="15" customHeight="1">
      <c r="A52" s="33"/>
      <c r="B52" s="18"/>
      <c r="C52" s="18"/>
      <c r="D52" s="1"/>
      <c r="E52" s="1"/>
      <c r="F52" s="1"/>
      <c r="G52" s="1"/>
    </row>
    <row r="53" spans="1:12" ht="28.5" customHeight="1">
      <c r="A53" s="128" t="s">
        <v>251</v>
      </c>
      <c r="B53" s="128"/>
      <c r="C53" s="128"/>
      <c r="D53" s="128"/>
      <c r="E53" s="128"/>
      <c r="F53" s="128"/>
      <c r="G53" s="128"/>
      <c r="H53" s="81"/>
      <c r="I53" s="81"/>
      <c r="J53" s="81"/>
      <c r="K53" s="81"/>
      <c r="L53" s="81"/>
    </row>
    <row r="54" spans="1:12" ht="13.5" customHeight="1">
      <c r="A54" s="112"/>
      <c r="B54" s="112"/>
      <c r="C54" s="112"/>
      <c r="D54" s="112"/>
      <c r="E54" s="112"/>
      <c r="F54" s="112"/>
      <c r="G54" s="112"/>
      <c r="H54" s="81"/>
      <c r="I54" s="81"/>
      <c r="J54" s="81"/>
      <c r="K54" s="81"/>
      <c r="L54" s="81"/>
    </row>
    <row r="55" spans="1:12" ht="26.25" customHeight="1">
      <c r="A55" s="133" t="s">
        <v>241</v>
      </c>
      <c r="B55" s="133"/>
      <c r="C55" s="133"/>
      <c r="D55" s="133"/>
      <c r="E55" s="133"/>
      <c r="F55" s="133"/>
      <c r="G55" s="133"/>
      <c r="H55" s="35"/>
      <c r="I55" s="6"/>
      <c r="J55" s="6"/>
      <c r="K55" s="6"/>
      <c r="L55" s="6"/>
    </row>
    <row r="56" spans="1:12" ht="12.75">
      <c r="A56" s="135"/>
      <c r="B56" s="135"/>
      <c r="C56" s="135"/>
      <c r="D56" s="135"/>
      <c r="E56" s="135"/>
      <c r="F56" s="135"/>
      <c r="G56" s="135"/>
      <c r="H56" s="35"/>
      <c r="I56" s="6"/>
      <c r="J56" s="6"/>
      <c r="K56" s="6"/>
      <c r="L56" s="6"/>
    </row>
    <row r="57" spans="1:12" ht="12.75">
      <c r="A57" s="6"/>
      <c r="B57" s="6"/>
      <c r="C57" s="6"/>
      <c r="D57" s="6"/>
      <c r="E57" s="6"/>
      <c r="F57" s="103"/>
      <c r="G57" s="6"/>
      <c r="H57" s="35"/>
      <c r="I57" s="6"/>
      <c r="J57" s="6"/>
      <c r="K57" s="6"/>
      <c r="L57" s="6"/>
    </row>
  </sheetData>
  <mergeCells count="9">
    <mergeCell ref="A1:G1"/>
    <mergeCell ref="A2:G2"/>
    <mergeCell ref="A3:G3"/>
    <mergeCell ref="A4:G4"/>
    <mergeCell ref="A5:G5"/>
    <mergeCell ref="A6:G6"/>
    <mergeCell ref="A55:G55"/>
    <mergeCell ref="A56:G56"/>
    <mergeCell ref="A53:G53"/>
  </mergeCells>
  <printOptions/>
  <pageMargins left="0.75" right="0.39" top="0.49" bottom="1.63" header="0.28" footer="0.5"/>
  <pageSetup horizontalDpi="600" verticalDpi="600" orientation="portrait" r:id="rId1"/>
  <rowBreaks count="1" manualBreakCount="1">
    <brk id="37" max="6" man="1"/>
  </rowBreaks>
</worksheet>
</file>

<file path=xl/worksheets/sheet5.xml><?xml version="1.0" encoding="utf-8"?>
<worksheet xmlns="http://schemas.openxmlformats.org/spreadsheetml/2006/main" xmlns:r="http://schemas.openxmlformats.org/officeDocument/2006/relationships">
  <dimension ref="A1:U221"/>
  <sheetViews>
    <sheetView tabSelected="1" view="pageBreakPreview" zoomScaleSheetLayoutView="100" workbookViewId="0" topLeftCell="A151">
      <selection activeCell="R159" sqref="R159"/>
    </sheetView>
  </sheetViews>
  <sheetFormatPr defaultColWidth="9.33203125" defaultRowHeight="12.75"/>
  <cols>
    <col min="1" max="1" width="5.33203125" style="13" customWidth="1"/>
    <col min="2" max="3" width="4.66015625" style="13" customWidth="1"/>
    <col min="4" max="4" width="17.33203125" style="13" customWidth="1"/>
    <col min="5" max="5" width="9.33203125" style="13" customWidth="1"/>
    <col min="6" max="6" width="6.83203125" style="13" customWidth="1"/>
    <col min="7" max="7" width="7.33203125" style="13" customWidth="1"/>
    <col min="8" max="8" width="5.83203125" style="13" customWidth="1"/>
    <col min="9" max="9" width="14.16015625" style="13" customWidth="1"/>
    <col min="10" max="10" width="1.66796875" style="13" customWidth="1"/>
    <col min="11" max="11" width="12.33203125" style="13" customWidth="1"/>
    <col min="12" max="12" width="1.83203125" style="13" customWidth="1"/>
    <col min="13" max="13" width="16.33203125" style="13" customWidth="1"/>
    <col min="14" max="14" width="2.66015625" style="13" customWidth="1"/>
    <col min="15" max="15" width="9.5" style="13" customWidth="1"/>
    <col min="16" max="16384" width="9.33203125" style="13" customWidth="1"/>
  </cols>
  <sheetData>
    <row r="1" spans="1:13" ht="23.25">
      <c r="A1" s="156" t="str">
        <f>+'Income Statements'!A1:K1</f>
        <v>TEX CYCLE TECHNOLOGY (M) BERHAD</v>
      </c>
      <c r="B1" s="156"/>
      <c r="C1" s="156"/>
      <c r="D1" s="156"/>
      <c r="E1" s="156"/>
      <c r="F1" s="156"/>
      <c r="G1" s="156"/>
      <c r="H1" s="156"/>
      <c r="I1" s="156"/>
      <c r="J1" s="156"/>
      <c r="K1" s="156"/>
      <c r="L1" s="156"/>
      <c r="M1" s="156"/>
    </row>
    <row r="2" spans="1:13" ht="14.25" customHeight="1">
      <c r="A2" s="160" t="str">
        <f>+'Income Statements'!A2:K2</f>
        <v>Company's No. 642619-P</v>
      </c>
      <c r="B2" s="160"/>
      <c r="C2" s="160"/>
      <c r="D2" s="160"/>
      <c r="E2" s="160"/>
      <c r="F2" s="160"/>
      <c r="G2" s="160"/>
      <c r="H2" s="160"/>
      <c r="I2" s="160"/>
      <c r="J2" s="160"/>
      <c r="K2" s="160"/>
      <c r="L2" s="160"/>
      <c r="M2" s="160"/>
    </row>
    <row r="3" spans="1:13" ht="12.75">
      <c r="A3" s="157" t="s">
        <v>10</v>
      </c>
      <c r="B3" s="157"/>
      <c r="C3" s="157"/>
      <c r="D3" s="157"/>
      <c r="E3" s="157"/>
      <c r="F3" s="158"/>
      <c r="G3" s="158"/>
      <c r="H3" s="158"/>
      <c r="I3" s="158"/>
      <c r="J3" s="158"/>
      <c r="K3" s="158"/>
      <c r="L3" s="158"/>
      <c r="M3" s="158"/>
    </row>
    <row r="4" spans="1:13" ht="15.75">
      <c r="A4" s="159" t="str">
        <f>+'Income Statements'!A4:K4</f>
        <v>Quarterly report on results for the 4th quarter ended 31.12.2005</v>
      </c>
      <c r="B4" s="159"/>
      <c r="C4" s="159"/>
      <c r="D4" s="159"/>
      <c r="E4" s="159"/>
      <c r="F4" s="158"/>
      <c r="G4" s="158"/>
      <c r="H4" s="158"/>
      <c r="I4" s="158"/>
      <c r="J4" s="158"/>
      <c r="K4" s="158"/>
      <c r="L4" s="158"/>
      <c r="M4" s="158"/>
    </row>
    <row r="5" spans="1:13" ht="16.5" thickBot="1">
      <c r="A5" s="161" t="s">
        <v>12</v>
      </c>
      <c r="B5" s="161"/>
      <c r="C5" s="161"/>
      <c r="D5" s="161"/>
      <c r="E5" s="161"/>
      <c r="F5" s="162"/>
      <c r="G5" s="162"/>
      <c r="H5" s="162"/>
      <c r="I5" s="162"/>
      <c r="J5" s="162"/>
      <c r="K5" s="162"/>
      <c r="L5" s="162"/>
      <c r="M5" s="162"/>
    </row>
    <row r="7" spans="1:2" ht="12.75">
      <c r="A7" s="12" t="s">
        <v>38</v>
      </c>
      <c r="B7" s="4" t="s">
        <v>107</v>
      </c>
    </row>
    <row r="8" ht="12.75">
      <c r="A8" s="14"/>
    </row>
    <row r="9" spans="1:2" ht="12.75">
      <c r="A9" s="12" t="s">
        <v>39</v>
      </c>
      <c r="B9" s="4" t="s">
        <v>40</v>
      </c>
    </row>
    <row r="10" spans="1:13" ht="12.75">
      <c r="A10" s="14"/>
      <c r="B10" s="147" t="s">
        <v>150</v>
      </c>
      <c r="C10" s="147"/>
      <c r="D10" s="147"/>
      <c r="E10" s="147"/>
      <c r="F10" s="147"/>
      <c r="G10" s="147"/>
      <c r="H10" s="147"/>
      <c r="I10" s="147"/>
      <c r="J10" s="147"/>
      <c r="K10" s="147"/>
      <c r="L10" s="147"/>
      <c r="M10" s="147"/>
    </row>
    <row r="11" spans="1:13" ht="12.75">
      <c r="A11" s="14"/>
      <c r="B11" s="147"/>
      <c r="C11" s="147"/>
      <c r="D11" s="147"/>
      <c r="E11" s="147"/>
      <c r="F11" s="147"/>
      <c r="G11" s="147"/>
      <c r="H11" s="147"/>
      <c r="I11" s="147"/>
      <c r="J11" s="147"/>
      <c r="K11" s="147"/>
      <c r="L11" s="147"/>
      <c r="M11" s="147"/>
    </row>
    <row r="12" ht="12.75">
      <c r="A12" s="14"/>
    </row>
    <row r="13" spans="1:13" ht="12.75">
      <c r="A13" s="14"/>
      <c r="B13" s="149" t="s">
        <v>108</v>
      </c>
      <c r="C13" s="149"/>
      <c r="D13" s="149"/>
      <c r="E13" s="149"/>
      <c r="F13" s="149"/>
      <c r="G13" s="149"/>
      <c r="H13" s="149"/>
      <c r="I13" s="149"/>
      <c r="J13" s="149"/>
      <c r="K13" s="149"/>
      <c r="L13" s="149"/>
      <c r="M13" s="149"/>
    </row>
    <row r="14" spans="1:13" ht="12.75">
      <c r="A14" s="14"/>
      <c r="B14" s="149"/>
      <c r="C14" s="149"/>
      <c r="D14" s="149"/>
      <c r="E14" s="149"/>
      <c r="F14" s="149"/>
      <c r="G14" s="149"/>
      <c r="H14" s="149"/>
      <c r="I14" s="149"/>
      <c r="J14" s="149"/>
      <c r="K14" s="149"/>
      <c r="L14" s="149"/>
      <c r="M14" s="149"/>
    </row>
    <row r="15" ht="12.75">
      <c r="A15" s="14"/>
    </row>
    <row r="16" spans="1:13" ht="12.75">
      <c r="A16" s="14"/>
      <c r="B16" s="149" t="s">
        <v>159</v>
      </c>
      <c r="C16" s="149"/>
      <c r="D16" s="149"/>
      <c r="E16" s="149"/>
      <c r="F16" s="149"/>
      <c r="G16" s="149"/>
      <c r="H16" s="149"/>
      <c r="I16" s="149"/>
      <c r="J16" s="149"/>
      <c r="K16" s="149"/>
      <c r="L16" s="149"/>
      <c r="M16" s="149"/>
    </row>
    <row r="17" spans="1:13" ht="38.25" customHeight="1">
      <c r="A17" s="14"/>
      <c r="B17" s="149"/>
      <c r="C17" s="149"/>
      <c r="D17" s="149"/>
      <c r="E17" s="149"/>
      <c r="F17" s="149"/>
      <c r="G17" s="149"/>
      <c r="H17" s="149"/>
      <c r="I17" s="149"/>
      <c r="J17" s="149"/>
      <c r="K17" s="149"/>
      <c r="L17" s="149"/>
      <c r="M17" s="149"/>
    </row>
    <row r="18" ht="12.75">
      <c r="A18" s="14"/>
    </row>
    <row r="19" spans="1:2" ht="12.75">
      <c r="A19" s="12" t="s">
        <v>41</v>
      </c>
      <c r="B19" s="4" t="s">
        <v>109</v>
      </c>
    </row>
    <row r="20" spans="1:2" ht="12.75">
      <c r="A20" s="14"/>
      <c r="B20" s="13" t="s">
        <v>110</v>
      </c>
    </row>
    <row r="21" ht="12.75">
      <c r="A21" s="14"/>
    </row>
    <row r="22" spans="1:2" ht="12.75">
      <c r="A22" s="12" t="s">
        <v>42</v>
      </c>
      <c r="B22" s="4" t="s">
        <v>43</v>
      </c>
    </row>
    <row r="23" spans="1:2" ht="12.75">
      <c r="A23" s="14"/>
      <c r="B23" s="13" t="s">
        <v>93</v>
      </c>
    </row>
    <row r="24" ht="12.75">
      <c r="A24" s="14"/>
    </row>
    <row r="25" spans="1:2" ht="12.75">
      <c r="A25" s="12" t="s">
        <v>44</v>
      </c>
      <c r="B25" s="4" t="s">
        <v>45</v>
      </c>
    </row>
    <row r="26" spans="1:13" ht="25.5" customHeight="1">
      <c r="A26" s="14"/>
      <c r="B26" s="150" t="s">
        <v>157</v>
      </c>
      <c r="C26" s="150"/>
      <c r="D26" s="150"/>
      <c r="E26" s="150"/>
      <c r="F26" s="150"/>
      <c r="G26" s="150"/>
      <c r="H26" s="150"/>
      <c r="I26" s="150"/>
      <c r="J26" s="150"/>
      <c r="K26" s="150"/>
      <c r="L26" s="150"/>
      <c r="M26" s="150"/>
    </row>
    <row r="27" ht="12.75">
      <c r="A27" s="14"/>
    </row>
    <row r="28" spans="1:2" ht="12.75">
      <c r="A28" s="12" t="s">
        <v>46</v>
      </c>
      <c r="B28" s="4" t="s">
        <v>47</v>
      </c>
    </row>
    <row r="29" spans="1:13" ht="12.75">
      <c r="A29" s="14"/>
      <c r="B29" s="149" t="s">
        <v>158</v>
      </c>
      <c r="C29" s="149"/>
      <c r="D29" s="149"/>
      <c r="E29" s="149"/>
      <c r="F29" s="149"/>
      <c r="G29" s="149"/>
      <c r="H29" s="149"/>
      <c r="I29" s="149"/>
      <c r="J29" s="149"/>
      <c r="K29" s="149"/>
      <c r="L29" s="149"/>
      <c r="M29" s="149"/>
    </row>
    <row r="30" ht="12.75">
      <c r="A30" s="14"/>
    </row>
    <row r="31" spans="1:2" ht="12.75">
      <c r="A31" s="12" t="s">
        <v>48</v>
      </c>
      <c r="B31" s="4" t="s">
        <v>49</v>
      </c>
    </row>
    <row r="32" spans="1:13" ht="12.75">
      <c r="A32" s="14"/>
      <c r="B32" s="149" t="s">
        <v>234</v>
      </c>
      <c r="C32" s="149"/>
      <c r="D32" s="149"/>
      <c r="E32" s="149"/>
      <c r="F32" s="149"/>
      <c r="G32" s="149"/>
      <c r="H32" s="149"/>
      <c r="I32" s="149"/>
      <c r="J32" s="149"/>
      <c r="K32" s="149"/>
      <c r="L32" s="149"/>
      <c r="M32" s="149"/>
    </row>
    <row r="33" spans="1:13" ht="12.75">
      <c r="A33" s="14"/>
      <c r="B33" s="149"/>
      <c r="C33" s="149"/>
      <c r="D33" s="149"/>
      <c r="E33" s="149"/>
      <c r="F33" s="149"/>
      <c r="G33" s="149"/>
      <c r="H33" s="149"/>
      <c r="I33" s="149"/>
      <c r="J33" s="149"/>
      <c r="K33" s="149"/>
      <c r="L33" s="149"/>
      <c r="M33" s="149"/>
    </row>
    <row r="34" spans="1:13" ht="12.75">
      <c r="A34" s="14"/>
      <c r="B34" s="21"/>
      <c r="C34" s="21"/>
      <c r="D34" s="21"/>
      <c r="E34" s="21"/>
      <c r="F34" s="21"/>
      <c r="G34" s="21"/>
      <c r="H34" s="21"/>
      <c r="I34" s="21"/>
      <c r="J34" s="21"/>
      <c r="K34" s="21"/>
      <c r="L34" s="21"/>
      <c r="M34" s="21"/>
    </row>
    <row r="35" spans="1:2" ht="12.75">
      <c r="A35" s="12" t="s">
        <v>50</v>
      </c>
      <c r="B35" s="4" t="s">
        <v>51</v>
      </c>
    </row>
    <row r="36" spans="1:13" ht="12.75">
      <c r="A36" s="12"/>
      <c r="B36" s="16" t="s">
        <v>98</v>
      </c>
      <c r="C36" s="16"/>
      <c r="D36" s="16"/>
      <c r="E36" s="16"/>
      <c r="F36" s="16"/>
      <c r="G36" s="16"/>
      <c r="H36" s="16"/>
      <c r="I36" s="16"/>
      <c r="J36" s="16"/>
      <c r="K36" s="16"/>
      <c r="L36" s="16"/>
      <c r="M36" s="16"/>
    </row>
    <row r="37" ht="12.75">
      <c r="A37" s="14"/>
    </row>
    <row r="38" spans="1:2" ht="12.75">
      <c r="A38" s="12" t="s">
        <v>52</v>
      </c>
      <c r="B38" s="4" t="s">
        <v>53</v>
      </c>
    </row>
    <row r="39" spans="1:13" ht="38.25">
      <c r="A39" s="12"/>
      <c r="B39" s="64"/>
      <c r="C39" s="25"/>
      <c r="D39" s="25"/>
      <c r="E39" s="25"/>
      <c r="F39" s="25"/>
      <c r="G39" s="25"/>
      <c r="H39" s="25"/>
      <c r="I39" s="25"/>
      <c r="J39" s="25"/>
      <c r="K39" s="7" t="s">
        <v>3</v>
      </c>
      <c r="L39" s="25"/>
      <c r="M39" s="7" t="s">
        <v>4</v>
      </c>
    </row>
    <row r="40" spans="1:13" ht="12.75">
      <c r="A40" s="12"/>
      <c r="B40" s="64"/>
      <c r="C40" s="25"/>
      <c r="D40" s="25"/>
      <c r="E40" s="25"/>
      <c r="F40" s="25"/>
      <c r="G40" s="25"/>
      <c r="H40" s="25"/>
      <c r="I40" s="25"/>
      <c r="J40" s="25"/>
      <c r="K40" s="63" t="s">
        <v>220</v>
      </c>
      <c r="L40" s="25"/>
      <c r="M40" s="63" t="s">
        <v>220</v>
      </c>
    </row>
    <row r="41" spans="1:13" ht="12.75" customHeight="1">
      <c r="A41" s="12"/>
      <c r="B41" s="138" t="s">
        <v>201</v>
      </c>
      <c r="C41" s="139"/>
      <c r="D41" s="139"/>
      <c r="E41" s="139"/>
      <c r="F41" s="25"/>
      <c r="G41" s="25"/>
      <c r="H41" s="25"/>
      <c r="I41" s="25"/>
      <c r="J41" s="25"/>
      <c r="K41" s="63" t="s">
        <v>18</v>
      </c>
      <c r="L41" s="25"/>
      <c r="M41" s="63" t="s">
        <v>18</v>
      </c>
    </row>
    <row r="42" spans="1:13" ht="12.75" customHeight="1">
      <c r="A42" s="12"/>
      <c r="B42" s="140" t="s">
        <v>202</v>
      </c>
      <c r="C42" s="139"/>
      <c r="D42" s="139"/>
      <c r="E42" s="139"/>
      <c r="F42" s="25"/>
      <c r="G42" s="25"/>
      <c r="H42" s="25"/>
      <c r="I42" s="25"/>
      <c r="J42" s="25"/>
      <c r="K42" s="68">
        <v>2365</v>
      </c>
      <c r="L42" s="68"/>
      <c r="M42" s="67">
        <f>7248+2365</f>
        <v>9613</v>
      </c>
    </row>
    <row r="43" spans="1:13" ht="12.75" customHeight="1">
      <c r="A43" s="12"/>
      <c r="B43" s="140" t="s">
        <v>204</v>
      </c>
      <c r="C43" s="139"/>
      <c r="D43" s="139"/>
      <c r="E43" s="139"/>
      <c r="F43" s="25"/>
      <c r="G43" s="25"/>
      <c r="H43" s="25"/>
      <c r="I43" s="25"/>
      <c r="J43" s="25"/>
      <c r="K43" s="68">
        <v>206</v>
      </c>
      <c r="L43" s="68"/>
      <c r="M43" s="67">
        <f>1178+206</f>
        <v>1384</v>
      </c>
    </row>
    <row r="44" spans="1:13" ht="12.75" customHeight="1">
      <c r="A44" s="12"/>
      <c r="B44" s="134" t="s">
        <v>205</v>
      </c>
      <c r="C44" s="134"/>
      <c r="D44" s="134"/>
      <c r="E44" s="100"/>
      <c r="F44" s="25"/>
      <c r="G44" s="25"/>
      <c r="H44" s="25"/>
      <c r="I44" s="25"/>
      <c r="J44" s="25"/>
      <c r="K44" s="68">
        <v>132</v>
      </c>
      <c r="L44" s="68"/>
      <c r="M44" s="67">
        <f>88+132</f>
        <v>220</v>
      </c>
    </row>
    <row r="45" spans="1:13" ht="13.5" customHeight="1">
      <c r="A45" s="12"/>
      <c r="B45" s="140" t="s">
        <v>203</v>
      </c>
      <c r="C45" s="139"/>
      <c r="D45" s="139"/>
      <c r="E45" s="139"/>
      <c r="F45" s="25"/>
      <c r="G45" s="25"/>
      <c r="H45" s="25"/>
      <c r="I45" s="25"/>
      <c r="J45" s="25"/>
      <c r="K45" s="102">
        <v>-54</v>
      </c>
      <c r="L45" s="92"/>
      <c r="M45" s="102">
        <f>-137-54</f>
        <v>-191</v>
      </c>
    </row>
    <row r="46" spans="1:13" ht="13.5" thickBot="1">
      <c r="A46" s="12"/>
      <c r="B46" s="140" t="s">
        <v>30</v>
      </c>
      <c r="C46" s="140"/>
      <c r="D46" s="140"/>
      <c r="E46" s="140"/>
      <c r="F46" s="25"/>
      <c r="G46" s="25"/>
      <c r="H46" s="25"/>
      <c r="I46" s="25"/>
      <c r="J46" s="25"/>
      <c r="K46" s="72">
        <f>SUM(K42:K45)</f>
        <v>2649</v>
      </c>
      <c r="L46" s="68"/>
      <c r="M46" s="72">
        <f>SUM(M42:M45)</f>
        <v>11026</v>
      </c>
    </row>
    <row r="47" spans="1:13" ht="12.75">
      <c r="A47" s="12"/>
      <c r="B47" s="101"/>
      <c r="C47" s="101"/>
      <c r="D47" s="101"/>
      <c r="E47" s="101"/>
      <c r="F47" s="25"/>
      <c r="G47" s="25"/>
      <c r="H47" s="25"/>
      <c r="I47" s="70"/>
      <c r="J47" s="25"/>
      <c r="K47" s="70"/>
      <c r="L47" s="25"/>
      <c r="M47" s="25"/>
    </row>
    <row r="48" spans="1:13" ht="12.75">
      <c r="A48" s="12"/>
      <c r="B48" s="144" t="s">
        <v>235</v>
      </c>
      <c r="C48" s="145"/>
      <c r="D48" s="145"/>
      <c r="E48" s="145"/>
      <c r="F48" s="145"/>
      <c r="G48" s="145"/>
      <c r="H48" s="145"/>
      <c r="I48" s="145"/>
      <c r="J48" s="145"/>
      <c r="K48" s="145"/>
      <c r="L48" s="145"/>
      <c r="M48" s="145"/>
    </row>
    <row r="49" ht="12.75">
      <c r="A49" s="14"/>
    </row>
    <row r="50" spans="1:2" ht="12.75">
      <c r="A50" s="12" t="s">
        <v>54</v>
      </c>
      <c r="B50" s="4" t="s">
        <v>86</v>
      </c>
    </row>
    <row r="51" spans="1:13" ht="12.75">
      <c r="A51" s="14"/>
      <c r="B51" s="146" t="s">
        <v>191</v>
      </c>
      <c r="C51" s="146"/>
      <c r="D51" s="146"/>
      <c r="E51" s="146"/>
      <c r="F51" s="146"/>
      <c r="G51" s="146"/>
      <c r="H51" s="146"/>
      <c r="I51" s="146"/>
      <c r="J51" s="146"/>
      <c r="K51" s="146"/>
      <c r="L51" s="146"/>
      <c r="M51" s="146"/>
    </row>
    <row r="52" spans="1:13" ht="12.75">
      <c r="A52" s="14"/>
      <c r="B52" s="146"/>
      <c r="C52" s="146"/>
      <c r="D52" s="146"/>
      <c r="E52" s="146"/>
      <c r="F52" s="146"/>
      <c r="G52" s="146"/>
      <c r="H52" s="146"/>
      <c r="I52" s="146"/>
      <c r="J52" s="146"/>
      <c r="K52" s="146"/>
      <c r="L52" s="146"/>
      <c r="M52" s="146"/>
    </row>
    <row r="53" ht="12.75" customHeight="1">
      <c r="A53" s="14"/>
    </row>
    <row r="54" spans="1:2" ht="12.75">
      <c r="A54" s="12" t="s">
        <v>55</v>
      </c>
      <c r="B54" s="4" t="s">
        <v>88</v>
      </c>
    </row>
    <row r="55" spans="1:13" ht="12.75">
      <c r="A55" s="14"/>
      <c r="B55" s="149" t="s">
        <v>221</v>
      </c>
      <c r="C55" s="149"/>
      <c r="D55" s="149"/>
      <c r="E55" s="149"/>
      <c r="F55" s="149"/>
      <c r="G55" s="149"/>
      <c r="H55" s="149"/>
      <c r="I55" s="149"/>
      <c r="J55" s="149"/>
      <c r="K55" s="149"/>
      <c r="L55" s="149"/>
      <c r="M55" s="149"/>
    </row>
    <row r="56" spans="1:13" ht="12.75">
      <c r="A56" s="14"/>
      <c r="B56" s="149"/>
      <c r="C56" s="149"/>
      <c r="D56" s="149"/>
      <c r="E56" s="149"/>
      <c r="F56" s="149"/>
      <c r="G56" s="149"/>
      <c r="H56" s="149"/>
      <c r="I56" s="149"/>
      <c r="J56" s="149"/>
      <c r="K56" s="149"/>
      <c r="L56" s="149"/>
      <c r="M56" s="149"/>
    </row>
    <row r="57" spans="1:13" ht="12.75">
      <c r="A57" s="14"/>
      <c r="C57" s="40"/>
      <c r="D57" s="40"/>
      <c r="E57" s="40"/>
      <c r="F57" s="40"/>
      <c r="G57" s="40"/>
      <c r="H57" s="40"/>
      <c r="I57" s="40"/>
      <c r="J57" s="40"/>
      <c r="K57" s="40"/>
      <c r="L57" s="40"/>
      <c r="M57" s="40"/>
    </row>
    <row r="58" spans="1:2" ht="12.75">
      <c r="A58" s="12" t="s">
        <v>56</v>
      </c>
      <c r="B58" s="4" t="s">
        <v>94</v>
      </c>
    </row>
    <row r="59" spans="1:2" ht="12.75">
      <c r="A59" s="14"/>
      <c r="B59" s="13" t="s">
        <v>95</v>
      </c>
    </row>
    <row r="60" ht="12.75">
      <c r="A60" s="14"/>
    </row>
    <row r="61" spans="1:2" ht="12.75">
      <c r="A61" s="12" t="s">
        <v>57</v>
      </c>
      <c r="B61" s="4" t="s">
        <v>58</v>
      </c>
    </row>
    <row r="62" spans="1:2" ht="12.75">
      <c r="A62" s="14"/>
      <c r="B62" s="13" t="s">
        <v>161</v>
      </c>
    </row>
    <row r="63" ht="12.75">
      <c r="A63" s="14"/>
    </row>
    <row r="64" spans="1:13" ht="12.75">
      <c r="A64" s="12" t="s">
        <v>59</v>
      </c>
      <c r="B64" s="4" t="s">
        <v>60</v>
      </c>
      <c r="M64" s="14"/>
    </row>
    <row r="65" spans="1:12" s="25" customFormat="1" ht="12.75">
      <c r="A65" s="53"/>
      <c r="B65" s="82"/>
      <c r="K65" s="63" t="s">
        <v>220</v>
      </c>
      <c r="L65" s="78"/>
    </row>
    <row r="66" spans="1:12" s="25" customFormat="1" ht="12.75">
      <c r="A66" s="53"/>
      <c r="B66" s="82"/>
      <c r="K66" s="63" t="s">
        <v>18</v>
      </c>
      <c r="L66" s="78"/>
    </row>
    <row r="67" spans="1:12" s="25" customFormat="1" ht="12.75">
      <c r="A67" s="53"/>
      <c r="B67" s="82"/>
      <c r="K67" s="63"/>
      <c r="L67" s="78"/>
    </row>
    <row r="68" spans="1:12" s="25" customFormat="1" ht="12.75">
      <c r="A68" s="63"/>
      <c r="B68" s="25" t="s">
        <v>135</v>
      </c>
      <c r="K68" s="62"/>
      <c r="L68" s="62"/>
    </row>
    <row r="69" spans="1:12" s="25" customFormat="1" ht="13.5" thickBot="1">
      <c r="A69" s="63"/>
      <c r="C69" s="25" t="s">
        <v>136</v>
      </c>
      <c r="K69" s="93">
        <f>73+8</f>
        <v>81</v>
      </c>
      <c r="L69" s="83"/>
    </row>
    <row r="70" spans="1:13" s="25" customFormat="1" ht="12.75">
      <c r="A70" s="63"/>
      <c r="K70" s="62"/>
      <c r="L70" s="62"/>
      <c r="M70" s="62"/>
    </row>
    <row r="71" spans="1:13" s="25" customFormat="1" ht="12.75">
      <c r="A71" s="53" t="s">
        <v>61</v>
      </c>
      <c r="B71" s="64" t="s">
        <v>62</v>
      </c>
      <c r="K71" s="62"/>
      <c r="L71" s="62"/>
      <c r="M71" s="62"/>
    </row>
    <row r="72" spans="1:13" s="25" customFormat="1" ht="12.75">
      <c r="A72" s="63"/>
      <c r="B72" s="25" t="s">
        <v>160</v>
      </c>
      <c r="K72" s="62"/>
      <c r="L72" s="62"/>
      <c r="M72" s="62"/>
    </row>
    <row r="73" spans="1:13" s="25" customFormat="1" ht="12.75">
      <c r="A73" s="63"/>
      <c r="K73" s="62"/>
      <c r="L73" s="62"/>
      <c r="M73" s="62"/>
    </row>
    <row r="74" spans="1:13" s="25" customFormat="1" ht="12.75">
      <c r="A74" s="53" t="s">
        <v>63</v>
      </c>
      <c r="B74" s="64" t="s">
        <v>64</v>
      </c>
      <c r="K74" s="78"/>
      <c r="L74" s="62"/>
      <c r="M74" s="62"/>
    </row>
    <row r="75" spans="1:13" s="25" customFormat="1" ht="12.75">
      <c r="A75" s="63"/>
      <c r="J75" s="63"/>
      <c r="K75" s="63" t="s">
        <v>220</v>
      </c>
      <c r="L75" s="63"/>
      <c r="M75" s="62"/>
    </row>
    <row r="76" spans="1:13" s="25" customFormat="1" ht="12.75">
      <c r="A76" s="63"/>
      <c r="J76" s="63"/>
      <c r="K76" s="63" t="s">
        <v>18</v>
      </c>
      <c r="L76" s="63"/>
      <c r="M76" s="62"/>
    </row>
    <row r="77" spans="1:13" s="25" customFormat="1" ht="12.75">
      <c r="A77" s="63"/>
      <c r="J77" s="63"/>
      <c r="K77" s="78"/>
      <c r="L77" s="78"/>
      <c r="M77" s="62"/>
    </row>
    <row r="78" spans="1:13" s="25" customFormat="1" ht="12.75">
      <c r="A78" s="63"/>
      <c r="B78" s="25" t="s">
        <v>178</v>
      </c>
      <c r="J78" s="63"/>
      <c r="K78" s="67">
        <v>698</v>
      </c>
      <c r="L78" s="62"/>
      <c r="M78" s="62"/>
    </row>
    <row r="79" spans="1:13" s="25" customFormat="1" ht="12.75">
      <c r="A79" s="63"/>
      <c r="B79" s="84" t="s">
        <v>185</v>
      </c>
      <c r="J79" s="83"/>
      <c r="K79" s="91">
        <v>5581</v>
      </c>
      <c r="L79" s="62"/>
      <c r="M79" s="62"/>
    </row>
    <row r="80" spans="1:13" s="25" customFormat="1" ht="13.5" thickBot="1">
      <c r="A80" s="63"/>
      <c r="B80" s="84"/>
      <c r="J80" s="83"/>
      <c r="K80" s="72">
        <f>SUM(K78:K79)</f>
        <v>6279</v>
      </c>
      <c r="L80" s="62"/>
      <c r="M80" s="62"/>
    </row>
    <row r="81" spans="11:13" s="25" customFormat="1" ht="12.75">
      <c r="K81" s="62"/>
      <c r="L81" s="62"/>
      <c r="M81" s="62"/>
    </row>
    <row r="82" spans="1:13" ht="12.75">
      <c r="A82" s="12" t="s">
        <v>65</v>
      </c>
      <c r="B82" s="142" t="s">
        <v>111</v>
      </c>
      <c r="C82" s="143"/>
      <c r="D82" s="143"/>
      <c r="E82" s="143"/>
      <c r="F82" s="143"/>
      <c r="G82" s="143"/>
      <c r="H82" s="143"/>
      <c r="I82" s="143"/>
      <c r="J82" s="143"/>
      <c r="K82" s="143"/>
      <c r="L82" s="143"/>
      <c r="M82" s="143"/>
    </row>
    <row r="83" spans="1:13" ht="12.75">
      <c r="A83" s="12"/>
      <c r="B83" s="143"/>
      <c r="C83" s="143"/>
      <c r="D83" s="143"/>
      <c r="E83" s="143"/>
      <c r="F83" s="143"/>
      <c r="G83" s="143"/>
      <c r="H83" s="143"/>
      <c r="I83" s="143"/>
      <c r="J83" s="143"/>
      <c r="K83" s="143"/>
      <c r="L83" s="143"/>
      <c r="M83" s="143"/>
    </row>
    <row r="84" ht="12.75">
      <c r="A84" s="14"/>
    </row>
    <row r="85" spans="1:2" ht="12.75">
      <c r="A85" s="12" t="s">
        <v>66</v>
      </c>
      <c r="B85" s="4" t="s">
        <v>67</v>
      </c>
    </row>
    <row r="86" spans="1:13" ht="12.75">
      <c r="A86" s="12"/>
      <c r="B86" s="116" t="s">
        <v>245</v>
      </c>
      <c r="C86" s="116"/>
      <c r="D86" s="116"/>
      <c r="E86" s="116"/>
      <c r="F86" s="116"/>
      <c r="G86" s="116"/>
      <c r="H86" s="116"/>
      <c r="I86" s="116"/>
      <c r="J86" s="116"/>
      <c r="K86" s="116"/>
      <c r="L86" s="116"/>
      <c r="M86" s="116"/>
    </row>
    <row r="87" spans="1:13" ht="12.75">
      <c r="A87" s="12"/>
      <c r="B87" s="116"/>
      <c r="C87" s="116"/>
      <c r="D87" s="116"/>
      <c r="E87" s="116"/>
      <c r="F87" s="116"/>
      <c r="G87" s="116"/>
      <c r="H87" s="116"/>
      <c r="I87" s="116"/>
      <c r="J87" s="116"/>
      <c r="K87" s="116"/>
      <c r="L87" s="116"/>
      <c r="M87" s="116"/>
    </row>
    <row r="88" spans="1:13" ht="42" customHeight="1">
      <c r="A88" s="12"/>
      <c r="B88" s="116"/>
      <c r="C88" s="116"/>
      <c r="D88" s="116"/>
      <c r="E88" s="116"/>
      <c r="F88" s="116"/>
      <c r="G88" s="116"/>
      <c r="H88" s="116"/>
      <c r="I88" s="116"/>
      <c r="J88" s="116"/>
      <c r="K88" s="116"/>
      <c r="L88" s="116"/>
      <c r="M88" s="116"/>
    </row>
    <row r="89" spans="1:13" s="25" customFormat="1" ht="12.75">
      <c r="A89" s="53"/>
      <c r="B89" s="54"/>
      <c r="C89" s="54"/>
      <c r="D89" s="54"/>
      <c r="E89" s="54"/>
      <c r="F89" s="54"/>
      <c r="G89" s="54"/>
      <c r="H89" s="54"/>
      <c r="I89" s="54"/>
      <c r="J89" s="54"/>
      <c r="K89" s="54"/>
      <c r="L89" s="54"/>
      <c r="M89" s="54"/>
    </row>
    <row r="90" spans="1:21" ht="12.75">
      <c r="A90" s="12" t="s">
        <v>68</v>
      </c>
      <c r="B90" s="4" t="s">
        <v>69</v>
      </c>
      <c r="O90" s="24"/>
      <c r="P90" s="24"/>
      <c r="Q90" s="24"/>
      <c r="R90" s="36"/>
      <c r="S90" s="36"/>
      <c r="T90" s="36"/>
      <c r="U90" s="24"/>
    </row>
    <row r="91" spans="1:21" ht="12.75">
      <c r="A91" s="12"/>
      <c r="B91" s="116" t="s">
        <v>246</v>
      </c>
      <c r="C91" s="116"/>
      <c r="D91" s="116"/>
      <c r="E91" s="116"/>
      <c r="F91" s="116"/>
      <c r="G91" s="116"/>
      <c r="H91" s="116"/>
      <c r="I91" s="116"/>
      <c r="J91" s="116"/>
      <c r="K91" s="116"/>
      <c r="L91" s="116"/>
      <c r="M91" s="116"/>
      <c r="O91" s="24"/>
      <c r="P91" s="24"/>
      <c r="Q91" s="24"/>
      <c r="R91" s="36"/>
      <c r="S91" s="36"/>
      <c r="T91" s="36"/>
      <c r="U91" s="24"/>
    </row>
    <row r="92" spans="1:21" ht="12.75">
      <c r="A92" s="12"/>
      <c r="B92" s="116"/>
      <c r="C92" s="116"/>
      <c r="D92" s="116"/>
      <c r="E92" s="116"/>
      <c r="F92" s="116"/>
      <c r="G92" s="116"/>
      <c r="H92" s="116"/>
      <c r="I92" s="116"/>
      <c r="J92" s="116"/>
      <c r="K92" s="116"/>
      <c r="L92" s="116"/>
      <c r="M92" s="116"/>
      <c r="O92" s="24"/>
      <c r="P92" s="24"/>
      <c r="Q92" s="24"/>
      <c r="R92" s="36"/>
      <c r="S92" s="36"/>
      <c r="T92" s="36"/>
      <c r="U92" s="24"/>
    </row>
    <row r="93" spans="1:21" ht="12.75">
      <c r="A93" s="12"/>
      <c r="B93" s="116"/>
      <c r="C93" s="116"/>
      <c r="D93" s="116"/>
      <c r="E93" s="116"/>
      <c r="F93" s="116"/>
      <c r="G93" s="116"/>
      <c r="H93" s="116"/>
      <c r="I93" s="116"/>
      <c r="J93" s="116"/>
      <c r="K93" s="116"/>
      <c r="L93" s="116"/>
      <c r="M93" s="116"/>
      <c r="O93" s="24"/>
      <c r="P93" s="24"/>
      <c r="Q93" s="24"/>
      <c r="R93" s="36"/>
      <c r="S93" s="36"/>
      <c r="T93" s="36"/>
      <c r="U93" s="24"/>
    </row>
    <row r="94" spans="1:21" ht="12.75">
      <c r="A94" s="12"/>
      <c r="B94" s="116"/>
      <c r="C94" s="116"/>
      <c r="D94" s="116"/>
      <c r="E94" s="116"/>
      <c r="F94" s="116"/>
      <c r="G94" s="116"/>
      <c r="H94" s="116"/>
      <c r="I94" s="116"/>
      <c r="J94" s="116"/>
      <c r="K94" s="116"/>
      <c r="L94" s="116"/>
      <c r="M94" s="116"/>
      <c r="O94" s="24"/>
      <c r="P94" s="24"/>
      <c r="Q94" s="24"/>
      <c r="R94" s="36"/>
      <c r="S94" s="36"/>
      <c r="T94" s="36"/>
      <c r="U94" s="24"/>
    </row>
    <row r="95" spans="1:21" ht="12.75" customHeight="1">
      <c r="A95" s="12"/>
      <c r="B95" s="116"/>
      <c r="C95" s="116"/>
      <c r="D95" s="116"/>
      <c r="E95" s="116"/>
      <c r="F95" s="116"/>
      <c r="G95" s="116"/>
      <c r="H95" s="116"/>
      <c r="I95" s="116"/>
      <c r="J95" s="116"/>
      <c r="K95" s="116"/>
      <c r="L95" s="116"/>
      <c r="M95" s="116"/>
      <c r="O95" s="24"/>
      <c r="P95" s="24"/>
      <c r="Q95" s="24"/>
      <c r="R95" s="36"/>
      <c r="S95" s="36"/>
      <c r="T95" s="36"/>
      <c r="U95" s="24"/>
    </row>
    <row r="96" spans="1:21" ht="12.75">
      <c r="A96" s="12"/>
      <c r="B96" s="4"/>
      <c r="O96" s="24"/>
      <c r="P96" s="24"/>
      <c r="Q96" s="24"/>
      <c r="R96" s="36"/>
      <c r="S96" s="36"/>
      <c r="T96" s="36"/>
      <c r="U96" s="24"/>
    </row>
    <row r="97" spans="1:6" ht="12.75">
      <c r="A97" s="12" t="s">
        <v>70</v>
      </c>
      <c r="B97" s="4" t="s">
        <v>71</v>
      </c>
      <c r="F97" s="13" t="s">
        <v>196</v>
      </c>
    </row>
    <row r="98" spans="1:21" ht="51.75" customHeight="1">
      <c r="A98" s="14"/>
      <c r="B98" s="148" t="s">
        <v>247</v>
      </c>
      <c r="C98" s="148"/>
      <c r="D98" s="148"/>
      <c r="E98" s="148"/>
      <c r="F98" s="148"/>
      <c r="G98" s="148"/>
      <c r="H98" s="148"/>
      <c r="I98" s="148"/>
      <c r="J98" s="148"/>
      <c r="K98" s="148"/>
      <c r="L98" s="148"/>
      <c r="M98" s="148"/>
      <c r="O98" s="24"/>
      <c r="P98" s="24"/>
      <c r="Q98" s="24"/>
      <c r="R98" s="24"/>
      <c r="S98" s="24"/>
      <c r="T98" s="24"/>
      <c r="U98" s="24"/>
    </row>
    <row r="99" spans="1:21" ht="90.75" customHeight="1">
      <c r="A99" s="14"/>
      <c r="B99" s="148" t="s">
        <v>248</v>
      </c>
      <c r="C99" s="155"/>
      <c r="D99" s="155"/>
      <c r="E99" s="155"/>
      <c r="F99" s="155"/>
      <c r="G99" s="155"/>
      <c r="H99" s="155"/>
      <c r="I99" s="155"/>
      <c r="J99" s="155"/>
      <c r="K99" s="155"/>
      <c r="L99" s="155"/>
      <c r="M99" s="155"/>
      <c r="O99" s="24"/>
      <c r="P99" s="24"/>
      <c r="Q99" s="24"/>
      <c r="R99" s="24"/>
      <c r="S99" s="24"/>
      <c r="T99" s="24"/>
      <c r="U99" s="24"/>
    </row>
    <row r="100" spans="1:21" ht="12.75">
      <c r="A100" s="14"/>
      <c r="B100" s="106"/>
      <c r="C100" s="104"/>
      <c r="D100" s="104"/>
      <c r="E100" s="104"/>
      <c r="F100" s="104"/>
      <c r="G100" s="104"/>
      <c r="H100" s="104"/>
      <c r="I100" s="104"/>
      <c r="J100" s="104"/>
      <c r="K100" s="104"/>
      <c r="L100" s="104"/>
      <c r="M100" s="104"/>
      <c r="O100" s="24"/>
      <c r="P100" s="24"/>
      <c r="Q100" s="24"/>
      <c r="R100" s="24"/>
      <c r="S100" s="24"/>
      <c r="T100" s="24"/>
      <c r="U100" s="24"/>
    </row>
    <row r="101" spans="1:2" ht="12.75">
      <c r="A101" s="12" t="s">
        <v>72</v>
      </c>
      <c r="B101" s="4" t="s">
        <v>73</v>
      </c>
    </row>
    <row r="102" spans="1:13" ht="12.75">
      <c r="A102" s="12"/>
      <c r="B102" s="144" t="s">
        <v>236</v>
      </c>
      <c r="C102" s="144"/>
      <c r="D102" s="144"/>
      <c r="E102" s="144"/>
      <c r="F102" s="144"/>
      <c r="G102" s="144"/>
      <c r="H102" s="144"/>
      <c r="I102" s="144"/>
      <c r="J102" s="144"/>
      <c r="K102" s="144"/>
      <c r="L102" s="144"/>
      <c r="M102" s="144"/>
    </row>
    <row r="103" spans="1:13" ht="12.75">
      <c r="A103" s="12"/>
      <c r="B103" s="144"/>
      <c r="C103" s="144"/>
      <c r="D103" s="144"/>
      <c r="E103" s="144"/>
      <c r="F103" s="144"/>
      <c r="G103" s="144"/>
      <c r="H103" s="144"/>
      <c r="I103" s="144"/>
      <c r="J103" s="144"/>
      <c r="K103" s="144"/>
      <c r="L103" s="144"/>
      <c r="M103" s="144"/>
    </row>
    <row r="104" ht="12.75">
      <c r="A104" s="14"/>
    </row>
    <row r="105" spans="1:2" ht="12.75">
      <c r="A105" s="12" t="s">
        <v>74</v>
      </c>
      <c r="B105" s="4" t="s">
        <v>7</v>
      </c>
    </row>
    <row r="106" spans="1:13" ht="38.25">
      <c r="A106" s="12"/>
      <c r="B106" s="64"/>
      <c r="C106" s="25"/>
      <c r="D106" s="25"/>
      <c r="E106" s="25"/>
      <c r="F106" s="25"/>
      <c r="G106" s="25"/>
      <c r="H106" s="25"/>
      <c r="I106" s="25"/>
      <c r="J106" s="25"/>
      <c r="K106" s="94" t="s">
        <v>3</v>
      </c>
      <c r="L106" s="25"/>
      <c r="M106" s="94" t="s">
        <v>4</v>
      </c>
    </row>
    <row r="107" spans="1:13" ht="12.75">
      <c r="A107" s="12"/>
      <c r="B107" s="64"/>
      <c r="C107" s="25"/>
      <c r="D107" s="25"/>
      <c r="E107" s="25"/>
      <c r="F107" s="25"/>
      <c r="G107" s="25"/>
      <c r="H107" s="25"/>
      <c r="I107" s="25"/>
      <c r="J107" s="25"/>
      <c r="K107" s="14" t="s">
        <v>220</v>
      </c>
      <c r="L107" s="25"/>
      <c r="M107" s="14" t="s">
        <v>220</v>
      </c>
    </row>
    <row r="108" spans="1:13" ht="12.75">
      <c r="A108" s="12"/>
      <c r="B108" s="64"/>
      <c r="C108" s="25"/>
      <c r="D108" s="25"/>
      <c r="E108" s="25"/>
      <c r="F108" s="25"/>
      <c r="G108" s="25"/>
      <c r="H108" s="25"/>
      <c r="I108" s="25"/>
      <c r="J108" s="25"/>
      <c r="K108" s="63" t="s">
        <v>18</v>
      </c>
      <c r="L108" s="25"/>
      <c r="M108" s="63" t="s">
        <v>18</v>
      </c>
    </row>
    <row r="109" spans="1:13" ht="12.75">
      <c r="A109" s="12"/>
      <c r="C109" s="25"/>
      <c r="D109" s="25"/>
      <c r="E109" s="25"/>
      <c r="F109" s="25"/>
      <c r="G109" s="25"/>
      <c r="H109" s="25"/>
      <c r="I109" s="25"/>
      <c r="J109" s="25"/>
      <c r="K109" s="63"/>
      <c r="L109" s="25"/>
      <c r="M109" s="63"/>
    </row>
    <row r="110" spans="1:13" ht="12.75">
      <c r="A110" s="12"/>
      <c r="B110" s="25" t="s">
        <v>7</v>
      </c>
      <c r="C110" s="25"/>
      <c r="D110" s="25"/>
      <c r="E110" s="25"/>
      <c r="F110" s="25"/>
      <c r="G110" s="25"/>
      <c r="H110" s="25"/>
      <c r="I110" s="25"/>
      <c r="J110" s="25"/>
      <c r="K110" s="102">
        <v>114</v>
      </c>
      <c r="L110" s="102"/>
      <c r="M110" s="102">
        <f>963+114</f>
        <v>1077</v>
      </c>
    </row>
    <row r="111" spans="1:13" ht="12.75">
      <c r="A111" s="12"/>
      <c r="B111" s="25" t="s">
        <v>222</v>
      </c>
      <c r="C111" s="25"/>
      <c r="D111" s="25"/>
      <c r="E111" s="25"/>
      <c r="F111" s="25"/>
      <c r="G111" s="25"/>
      <c r="H111" s="25"/>
      <c r="I111" s="25"/>
      <c r="J111" s="25"/>
      <c r="K111" s="102">
        <v>129</v>
      </c>
      <c r="L111" s="102"/>
      <c r="M111" s="102">
        <v>129</v>
      </c>
    </row>
    <row r="112" spans="1:15" ht="13.5" thickBot="1">
      <c r="A112" s="12"/>
      <c r="B112" s="25"/>
      <c r="C112" s="25"/>
      <c r="D112" s="25"/>
      <c r="E112" s="25"/>
      <c r="F112" s="25"/>
      <c r="G112" s="25"/>
      <c r="H112" s="25"/>
      <c r="I112" s="25"/>
      <c r="J112" s="25"/>
      <c r="K112" s="105">
        <f>SUM(K110:K111)</f>
        <v>243</v>
      </c>
      <c r="L112" s="92"/>
      <c r="M112" s="105">
        <f>SUM(M110:M111)</f>
        <v>1206</v>
      </c>
      <c r="O112" s="49">
        <f>+M112+'Income Statements'!I36</f>
        <v>0</v>
      </c>
    </row>
    <row r="113" spans="1:15" ht="12.75">
      <c r="A113" s="12"/>
      <c r="B113" s="25"/>
      <c r="C113" s="25"/>
      <c r="D113" s="25"/>
      <c r="E113" s="25"/>
      <c r="F113" s="25"/>
      <c r="G113" s="25"/>
      <c r="H113" s="25"/>
      <c r="I113" s="25"/>
      <c r="J113" s="25"/>
      <c r="K113" s="102"/>
      <c r="L113" s="92"/>
      <c r="M113" s="102"/>
      <c r="O113" s="49">
        <f>+K112+'Income Statements'!E36</f>
        <v>0</v>
      </c>
    </row>
    <row r="114" spans="1:13" ht="63.75" customHeight="1">
      <c r="A114" s="14"/>
      <c r="B114" s="153" t="s">
        <v>237</v>
      </c>
      <c r="C114" s="153"/>
      <c r="D114" s="153"/>
      <c r="E114" s="153"/>
      <c r="F114" s="153"/>
      <c r="G114" s="153"/>
      <c r="H114" s="153"/>
      <c r="I114" s="153"/>
      <c r="J114" s="153"/>
      <c r="K114" s="153"/>
      <c r="L114" s="153"/>
      <c r="M114" s="153"/>
    </row>
    <row r="115" spans="1:13" ht="12.75">
      <c r="A115" s="14"/>
      <c r="B115" s="25"/>
      <c r="C115" s="25"/>
      <c r="D115" s="25"/>
      <c r="E115" s="25"/>
      <c r="F115" s="25"/>
      <c r="G115" s="25"/>
      <c r="H115" s="25"/>
      <c r="I115" s="25"/>
      <c r="J115" s="25"/>
      <c r="K115" s="25"/>
      <c r="L115" s="25"/>
      <c r="M115" s="25"/>
    </row>
    <row r="116" spans="1:13" ht="12.75">
      <c r="A116" s="12" t="s">
        <v>75</v>
      </c>
      <c r="B116" s="64" t="s">
        <v>139</v>
      </c>
      <c r="C116" s="25"/>
      <c r="D116" s="25"/>
      <c r="E116" s="25"/>
      <c r="F116" s="25"/>
      <c r="G116" s="25"/>
      <c r="H116" s="25"/>
      <c r="I116" s="25"/>
      <c r="J116" s="25"/>
      <c r="K116" s="25"/>
      <c r="L116" s="25"/>
      <c r="M116" s="25"/>
    </row>
    <row r="117" spans="1:13" ht="12.75">
      <c r="A117" s="14"/>
      <c r="B117" s="69" t="s">
        <v>140</v>
      </c>
      <c r="C117" s="69"/>
      <c r="D117" s="69"/>
      <c r="E117" s="69"/>
      <c r="F117" s="69"/>
      <c r="G117" s="69"/>
      <c r="H117" s="69"/>
      <c r="I117" s="69"/>
      <c r="J117" s="69"/>
      <c r="K117" s="69"/>
      <c r="L117" s="69"/>
      <c r="M117" s="69"/>
    </row>
    <row r="118" spans="1:19" ht="12.75">
      <c r="A118" s="14"/>
      <c r="S118" s="13" t="s">
        <v>16</v>
      </c>
    </row>
    <row r="119" spans="1:2" ht="12.75">
      <c r="A119" s="12" t="s">
        <v>76</v>
      </c>
      <c r="B119" s="4" t="s">
        <v>77</v>
      </c>
    </row>
    <row r="120" spans="1:13" ht="12.75">
      <c r="A120" s="14"/>
      <c r="B120" s="141" t="s">
        <v>112</v>
      </c>
      <c r="C120" s="141"/>
      <c r="D120" s="141"/>
      <c r="E120" s="141"/>
      <c r="F120" s="141"/>
      <c r="G120" s="141"/>
      <c r="H120" s="141"/>
      <c r="I120" s="141"/>
      <c r="J120" s="141"/>
      <c r="K120" s="141"/>
      <c r="L120" s="141"/>
      <c r="M120" s="141"/>
    </row>
    <row r="121" spans="1:13" ht="12.75">
      <c r="A121" s="14"/>
      <c r="B121" s="16"/>
      <c r="C121" s="16"/>
      <c r="D121" s="16"/>
      <c r="E121" s="16"/>
      <c r="F121" s="16"/>
      <c r="G121" s="16"/>
      <c r="H121" s="16"/>
      <c r="I121" s="16"/>
      <c r="J121" s="16"/>
      <c r="K121" s="16"/>
      <c r="L121" s="16"/>
      <c r="M121" s="16"/>
    </row>
    <row r="122" spans="1:2" ht="12.75">
      <c r="A122" s="12" t="s">
        <v>78</v>
      </c>
      <c r="B122" s="4" t="s">
        <v>79</v>
      </c>
    </row>
    <row r="123" spans="1:13" s="25" customFormat="1" ht="12.75">
      <c r="A123" s="63"/>
      <c r="B123" s="147" t="s">
        <v>200</v>
      </c>
      <c r="C123" s="147"/>
      <c r="D123" s="147"/>
      <c r="E123" s="147"/>
      <c r="F123" s="147"/>
      <c r="G123" s="147"/>
      <c r="H123" s="147"/>
      <c r="I123" s="147"/>
      <c r="J123" s="147"/>
      <c r="K123" s="147"/>
      <c r="L123" s="147"/>
      <c r="M123" s="147"/>
    </row>
    <row r="124" spans="1:13" s="25" customFormat="1" ht="12.75">
      <c r="A124" s="63"/>
      <c r="B124" s="69"/>
      <c r="C124" s="69"/>
      <c r="D124" s="69"/>
      <c r="E124" s="69"/>
      <c r="F124" s="69"/>
      <c r="G124" s="69"/>
      <c r="H124" s="69"/>
      <c r="I124" s="69"/>
      <c r="J124" s="69"/>
      <c r="K124" s="69"/>
      <c r="L124" s="69"/>
      <c r="M124" s="69"/>
    </row>
    <row r="125" spans="1:13" s="25" customFormat="1" ht="38.25" customHeight="1">
      <c r="A125" s="63"/>
      <c r="B125" s="116" t="s">
        <v>226</v>
      </c>
      <c r="C125" s="116"/>
      <c r="D125" s="116"/>
      <c r="E125" s="116"/>
      <c r="F125" s="116"/>
      <c r="G125" s="116"/>
      <c r="H125" s="116"/>
      <c r="I125" s="116"/>
      <c r="J125" s="116"/>
      <c r="K125" s="116"/>
      <c r="L125" s="116"/>
      <c r="M125" s="116"/>
    </row>
    <row r="126" spans="1:13" s="25" customFormat="1" ht="12.75">
      <c r="A126" s="63"/>
      <c r="B126" s="69"/>
      <c r="C126" s="69"/>
      <c r="D126" s="69"/>
      <c r="E126" s="69"/>
      <c r="F126" s="69"/>
      <c r="G126" s="69"/>
      <c r="H126" s="69"/>
      <c r="I126" s="69"/>
      <c r="J126" s="69"/>
      <c r="K126" s="69"/>
      <c r="L126" s="69"/>
      <c r="M126" s="69"/>
    </row>
    <row r="127" spans="1:13" ht="12.75">
      <c r="A127" s="14"/>
      <c r="B127" s="16"/>
      <c r="C127" s="16"/>
      <c r="D127" s="16"/>
      <c r="E127" s="16"/>
      <c r="F127" s="16"/>
      <c r="G127" s="16"/>
      <c r="H127" s="16"/>
      <c r="I127" s="20" t="s">
        <v>162</v>
      </c>
      <c r="J127" s="14"/>
      <c r="K127" s="20" t="s">
        <v>164</v>
      </c>
      <c r="L127" s="35"/>
      <c r="M127" s="20" t="s">
        <v>165</v>
      </c>
    </row>
    <row r="128" spans="1:13" ht="12.75">
      <c r="A128" s="14"/>
      <c r="B128" s="16"/>
      <c r="C128" s="16"/>
      <c r="D128" s="16"/>
      <c r="E128" s="16"/>
      <c r="F128" s="16"/>
      <c r="G128" s="16"/>
      <c r="H128" s="16"/>
      <c r="I128" s="20" t="s">
        <v>163</v>
      </c>
      <c r="J128" s="14"/>
      <c r="K128" s="20" t="s">
        <v>166</v>
      </c>
      <c r="L128" s="35"/>
      <c r="M128" s="20" t="s">
        <v>167</v>
      </c>
    </row>
    <row r="129" spans="1:13" ht="12.75">
      <c r="A129" s="14"/>
      <c r="B129" s="16"/>
      <c r="C129" s="16"/>
      <c r="D129" s="16"/>
      <c r="E129" s="16"/>
      <c r="F129" s="16"/>
      <c r="G129" s="16"/>
      <c r="H129" s="16"/>
      <c r="I129" s="63" t="s">
        <v>18</v>
      </c>
      <c r="J129" s="14"/>
      <c r="K129" s="63" t="s">
        <v>18</v>
      </c>
      <c r="L129" s="35"/>
      <c r="M129" s="63" t="s">
        <v>18</v>
      </c>
    </row>
    <row r="130" spans="1:13" ht="12.75">
      <c r="A130" s="14"/>
      <c r="B130" s="16"/>
      <c r="C130" s="16"/>
      <c r="D130" s="16"/>
      <c r="E130" s="16"/>
      <c r="F130" s="16"/>
      <c r="G130" s="16"/>
      <c r="H130" s="16"/>
      <c r="I130" s="16"/>
      <c r="J130" s="16"/>
      <c r="K130" s="16"/>
      <c r="L130" s="16"/>
      <c r="M130" s="16"/>
    </row>
    <row r="131" spans="1:13" ht="12.75">
      <c r="A131" s="14"/>
      <c r="B131" s="16" t="s">
        <v>168</v>
      </c>
      <c r="C131" s="16"/>
      <c r="D131" s="16"/>
      <c r="E131" s="16"/>
      <c r="F131" s="16"/>
      <c r="G131" s="16"/>
      <c r="H131" s="16"/>
      <c r="I131" s="79">
        <v>3500</v>
      </c>
      <c r="J131" s="79"/>
      <c r="K131" s="79">
        <v>3500</v>
      </c>
      <c r="L131" s="79"/>
      <c r="M131" s="110">
        <f>+I131-K131</f>
        <v>0</v>
      </c>
    </row>
    <row r="132" spans="1:13" ht="12.75">
      <c r="A132" s="14"/>
      <c r="B132" s="16" t="s">
        <v>169</v>
      </c>
      <c r="C132" s="16"/>
      <c r="D132" s="16"/>
      <c r="E132" s="16"/>
      <c r="F132" s="16"/>
      <c r="G132" s="16"/>
      <c r="H132" s="16"/>
      <c r="I132" s="79">
        <v>2870</v>
      </c>
      <c r="J132" s="79"/>
      <c r="K132" s="79">
        <v>841</v>
      </c>
      <c r="L132" s="79"/>
      <c r="M132" s="110">
        <f>+I132-K132</f>
        <v>2029</v>
      </c>
    </row>
    <row r="133" spans="1:14" ht="12.75">
      <c r="A133" s="14"/>
      <c r="B133" s="16" t="s">
        <v>170</v>
      </c>
      <c r="C133" s="16"/>
      <c r="D133" s="16"/>
      <c r="E133" s="16"/>
      <c r="F133" s="16"/>
      <c r="G133" s="16"/>
      <c r="H133" s="16"/>
      <c r="I133" s="79">
        <v>1320</v>
      </c>
      <c r="J133" s="79"/>
      <c r="K133" s="79">
        <v>1239</v>
      </c>
      <c r="L133" s="79"/>
      <c r="M133" s="110">
        <f>+I133-K133</f>
        <v>81</v>
      </c>
      <c r="N133" s="13" t="s">
        <v>148</v>
      </c>
    </row>
    <row r="134" spans="1:13" ht="12.75">
      <c r="A134" s="14"/>
      <c r="B134" s="16" t="s">
        <v>171</v>
      </c>
      <c r="C134" s="16"/>
      <c r="D134" s="16"/>
      <c r="E134" s="16"/>
      <c r="F134" s="16"/>
      <c r="G134" s="16"/>
      <c r="H134" s="16"/>
      <c r="I134" s="79">
        <v>710</v>
      </c>
      <c r="J134" s="79"/>
      <c r="K134" s="79">
        <v>710</v>
      </c>
      <c r="L134" s="79"/>
      <c r="M134" s="110">
        <f>+I134-K134</f>
        <v>0</v>
      </c>
    </row>
    <row r="135" spans="1:14" ht="12.75">
      <c r="A135" s="14"/>
      <c r="B135" s="16" t="s">
        <v>155</v>
      </c>
      <c r="C135" s="16"/>
      <c r="D135" s="16"/>
      <c r="E135" s="16"/>
      <c r="F135" s="16"/>
      <c r="G135" s="16"/>
      <c r="H135" s="16"/>
      <c r="I135" s="79">
        <v>1500</v>
      </c>
      <c r="J135" s="79"/>
      <c r="K135" s="79">
        <v>878</v>
      </c>
      <c r="L135" s="79"/>
      <c r="M135" s="79">
        <f>+I135-K135</f>
        <v>622</v>
      </c>
      <c r="N135" s="13" t="s">
        <v>126</v>
      </c>
    </row>
    <row r="136" spans="1:13" ht="13.5" thickBot="1">
      <c r="A136" s="14"/>
      <c r="B136" s="16"/>
      <c r="C136" s="16"/>
      <c r="D136" s="16"/>
      <c r="E136" s="16"/>
      <c r="F136" s="16"/>
      <c r="G136" s="16"/>
      <c r="H136" s="16"/>
      <c r="I136" s="80">
        <f>SUM(I131:I135)</f>
        <v>9900</v>
      </c>
      <c r="J136" s="79"/>
      <c r="K136" s="80">
        <f>SUM(K131:K135)</f>
        <v>7168</v>
      </c>
      <c r="L136" s="79"/>
      <c r="M136" s="80">
        <f>SUM(M131:M135)</f>
        <v>2732</v>
      </c>
    </row>
    <row r="137" spans="1:13" s="25" customFormat="1" ht="12.75">
      <c r="A137" s="63"/>
      <c r="B137" s="69" t="s">
        <v>197</v>
      </c>
      <c r="C137" s="69"/>
      <c r="D137" s="69"/>
      <c r="E137" s="69"/>
      <c r="F137" s="69"/>
      <c r="G137" s="69"/>
      <c r="H137" s="69"/>
      <c r="I137" s="69"/>
      <c r="J137" s="69"/>
      <c r="K137" s="69"/>
      <c r="L137" s="69"/>
      <c r="M137" s="69"/>
    </row>
    <row r="138" spans="1:13" s="25" customFormat="1" ht="25.5" customHeight="1">
      <c r="A138" s="63"/>
      <c r="B138" s="69" t="s">
        <v>148</v>
      </c>
      <c r="C138" s="69" t="s">
        <v>198</v>
      </c>
      <c r="D138" s="116" t="s">
        <v>242</v>
      </c>
      <c r="E138" s="116"/>
      <c r="F138" s="116"/>
      <c r="G138" s="116"/>
      <c r="H138" s="116"/>
      <c r="I138" s="116"/>
      <c r="J138" s="116"/>
      <c r="K138" s="116"/>
      <c r="L138" s="116"/>
      <c r="M138" s="116"/>
    </row>
    <row r="139" spans="1:13" s="25" customFormat="1" ht="25.5" customHeight="1">
      <c r="A139" s="63"/>
      <c r="B139" s="69" t="s">
        <v>126</v>
      </c>
      <c r="C139" s="69" t="s">
        <v>198</v>
      </c>
      <c r="D139" s="133" t="s">
        <v>199</v>
      </c>
      <c r="E139" s="133"/>
      <c r="F139" s="133"/>
      <c r="G139" s="133"/>
      <c r="H139" s="133"/>
      <c r="I139" s="133"/>
      <c r="J139" s="133"/>
      <c r="K139" s="133"/>
      <c r="L139" s="133"/>
      <c r="M139" s="133"/>
    </row>
    <row r="140" spans="1:13" s="25" customFormat="1" ht="12.75">
      <c r="A140" s="63"/>
      <c r="B140" s="69"/>
      <c r="C140" s="69"/>
      <c r="D140" s="69"/>
      <c r="E140" s="69"/>
      <c r="F140" s="69"/>
      <c r="G140" s="69"/>
      <c r="H140" s="69"/>
      <c r="I140" s="69"/>
      <c r="J140" s="69"/>
      <c r="K140" s="69"/>
      <c r="L140" s="69"/>
      <c r="M140" s="69"/>
    </row>
    <row r="141" spans="1:4" ht="12.75">
      <c r="A141" s="12" t="s">
        <v>80</v>
      </c>
      <c r="B141" s="64" t="s">
        <v>141</v>
      </c>
      <c r="C141" s="25"/>
      <c r="D141" s="25"/>
    </row>
    <row r="142" spans="1:4" ht="12.75">
      <c r="A142" s="12"/>
      <c r="B142" s="64"/>
      <c r="C142" s="25"/>
      <c r="D142" s="25"/>
    </row>
    <row r="143" spans="1:4" ht="12.75">
      <c r="A143" s="12"/>
      <c r="B143" s="25"/>
      <c r="C143" s="25"/>
      <c r="D143" s="25"/>
    </row>
    <row r="144" spans="1:11" ht="12.75">
      <c r="A144" s="12"/>
      <c r="B144" s="64"/>
      <c r="C144" s="25"/>
      <c r="D144" s="25"/>
      <c r="K144" s="14" t="s">
        <v>220</v>
      </c>
    </row>
    <row r="145" spans="1:11" ht="12.75">
      <c r="A145" s="12"/>
      <c r="K145" s="14" t="s">
        <v>18</v>
      </c>
    </row>
    <row r="146" spans="1:11" ht="12.75">
      <c r="A146" s="12"/>
      <c r="B146" s="25" t="s">
        <v>142</v>
      </c>
      <c r="C146" s="25"/>
      <c r="D146" s="25"/>
      <c r="E146" s="25"/>
      <c r="F146" s="25"/>
      <c r="G146" s="25"/>
      <c r="H146" s="25"/>
      <c r="I146" s="25"/>
      <c r="J146" s="25"/>
      <c r="K146" s="63"/>
    </row>
    <row r="147" spans="1:11" ht="12.75">
      <c r="A147" s="12"/>
      <c r="B147" s="25" t="s">
        <v>227</v>
      </c>
      <c r="C147" s="25"/>
      <c r="D147" s="25"/>
      <c r="E147" s="25"/>
      <c r="F147" s="25"/>
      <c r="G147" s="25"/>
      <c r="H147" s="25"/>
      <c r="I147" s="25"/>
      <c r="J147" s="25"/>
      <c r="K147" s="67">
        <v>179</v>
      </c>
    </row>
    <row r="148" spans="1:11" ht="12.75">
      <c r="A148" s="12"/>
      <c r="B148" s="25" t="s">
        <v>143</v>
      </c>
      <c r="C148" s="25"/>
      <c r="D148" s="25"/>
      <c r="E148" s="25"/>
      <c r="F148" s="25"/>
      <c r="G148" s="25"/>
      <c r="H148" s="25"/>
      <c r="I148" s="25"/>
      <c r="J148" s="25"/>
      <c r="K148" s="67"/>
    </row>
    <row r="149" spans="1:11" ht="12.75">
      <c r="A149" s="12"/>
      <c r="B149" s="25" t="s">
        <v>227</v>
      </c>
      <c r="C149" s="25"/>
      <c r="D149" s="25"/>
      <c r="E149" s="25"/>
      <c r="F149" s="25"/>
      <c r="G149" s="25"/>
      <c r="H149" s="25"/>
      <c r="I149" s="25"/>
      <c r="J149" s="25"/>
      <c r="K149" s="68">
        <v>35</v>
      </c>
    </row>
    <row r="150" spans="1:15" ht="13.5" thickBot="1">
      <c r="A150" s="12"/>
      <c r="B150" s="64"/>
      <c r="C150" s="25"/>
      <c r="D150" s="25"/>
      <c r="E150" s="25"/>
      <c r="F150" s="25"/>
      <c r="G150" s="25"/>
      <c r="H150" s="25"/>
      <c r="I150" s="25"/>
      <c r="J150" s="25"/>
      <c r="K150" s="72">
        <f>SUM(K147:K149)</f>
        <v>214</v>
      </c>
      <c r="O150" s="31">
        <f>+K150-'Balance Sheet'!D37-'Balance Sheet'!D23</f>
        <v>0</v>
      </c>
    </row>
    <row r="151" spans="1:11" ht="12.75">
      <c r="A151" s="12"/>
      <c r="B151" s="4"/>
      <c r="K151" s="43"/>
    </row>
    <row r="152" spans="1:2" ht="12.75">
      <c r="A152" s="12" t="s">
        <v>81</v>
      </c>
      <c r="B152" s="4" t="s">
        <v>82</v>
      </c>
    </row>
    <row r="153" spans="1:13" ht="12.75">
      <c r="A153" s="14"/>
      <c r="B153" s="137" t="s">
        <v>243</v>
      </c>
      <c r="C153" s="137"/>
      <c r="D153" s="137"/>
      <c r="E153" s="137"/>
      <c r="F153" s="137"/>
      <c r="G153" s="137"/>
      <c r="H153" s="137"/>
      <c r="I153" s="137"/>
      <c r="J153" s="137"/>
      <c r="K153" s="137"/>
      <c r="L153" s="52"/>
      <c r="M153" s="52"/>
    </row>
    <row r="154" spans="1:13" ht="12.75">
      <c r="A154" s="14"/>
      <c r="B154" s="52"/>
      <c r="C154" s="52"/>
      <c r="D154" s="52"/>
      <c r="E154" s="52"/>
      <c r="F154" s="52"/>
      <c r="G154" s="52"/>
      <c r="H154" s="52"/>
      <c r="I154" s="52"/>
      <c r="J154" s="52"/>
      <c r="K154" s="52"/>
      <c r="L154" s="52"/>
      <c r="M154" s="52"/>
    </row>
    <row r="155" spans="1:2" ht="12.75">
      <c r="A155" s="12" t="s">
        <v>83</v>
      </c>
      <c r="B155" s="4" t="s">
        <v>99</v>
      </c>
    </row>
    <row r="156" spans="1:2" ht="12.75">
      <c r="A156" s="14"/>
      <c r="B156" s="13" t="s">
        <v>244</v>
      </c>
    </row>
    <row r="157" ht="12.75">
      <c r="A157" s="14"/>
    </row>
    <row r="158" spans="1:2" ht="12.75">
      <c r="A158" s="12" t="s">
        <v>84</v>
      </c>
      <c r="B158" s="4" t="s">
        <v>13</v>
      </c>
    </row>
    <row r="159" spans="1:13" ht="38.25" customHeight="1">
      <c r="A159" s="14"/>
      <c r="B159" s="107" t="s">
        <v>5</v>
      </c>
      <c r="C159" s="107" t="s">
        <v>228</v>
      </c>
      <c r="D159" s="116" t="s">
        <v>257</v>
      </c>
      <c r="E159" s="116"/>
      <c r="F159" s="116"/>
      <c r="G159" s="116"/>
      <c r="H159" s="116"/>
      <c r="I159" s="116"/>
      <c r="J159" s="116"/>
      <c r="K159" s="116"/>
      <c r="L159" s="116"/>
      <c r="M159" s="116"/>
    </row>
    <row r="160" spans="1:13" ht="12.75">
      <c r="A160" s="14"/>
      <c r="B160" s="25"/>
      <c r="C160" s="25" t="s">
        <v>229</v>
      </c>
      <c r="D160" s="25" t="s">
        <v>255</v>
      </c>
      <c r="E160" s="25"/>
      <c r="F160" s="25"/>
      <c r="G160" s="25"/>
      <c r="H160" s="25"/>
      <c r="I160" s="25"/>
      <c r="J160" s="25"/>
      <c r="K160" s="25"/>
      <c r="L160" s="25"/>
      <c r="M160" s="25"/>
    </row>
    <row r="161" spans="1:13" ht="12.75">
      <c r="A161" s="14"/>
      <c r="B161" s="25"/>
      <c r="C161" s="25" t="s">
        <v>230</v>
      </c>
      <c r="D161" s="25" t="s">
        <v>252</v>
      </c>
      <c r="E161" s="25"/>
      <c r="F161" s="25"/>
      <c r="G161" s="25"/>
      <c r="H161" s="25"/>
      <c r="I161" s="25"/>
      <c r="J161" s="25"/>
      <c r="K161" s="25"/>
      <c r="L161" s="25"/>
      <c r="M161" s="25"/>
    </row>
    <row r="162" spans="1:13" ht="12.75">
      <c r="A162" s="14"/>
      <c r="B162" s="25"/>
      <c r="C162" s="25" t="s">
        <v>231</v>
      </c>
      <c r="D162" s="25" t="s">
        <v>232</v>
      </c>
      <c r="E162" s="25"/>
      <c r="F162" s="25"/>
      <c r="G162" s="25"/>
      <c r="H162" s="25"/>
      <c r="I162" s="25"/>
      <c r="J162" s="25"/>
      <c r="K162" s="25"/>
      <c r="L162" s="25"/>
      <c r="M162" s="25"/>
    </row>
    <row r="163" spans="1:13" ht="12.75">
      <c r="A163" s="14"/>
      <c r="B163" s="25" t="s">
        <v>6</v>
      </c>
      <c r="C163" s="25" t="s">
        <v>256</v>
      </c>
      <c r="D163" s="25"/>
      <c r="E163" s="25"/>
      <c r="F163" s="25"/>
      <c r="G163" s="25"/>
      <c r="H163" s="25"/>
      <c r="I163" s="25"/>
      <c r="J163" s="25"/>
      <c r="K163" s="25"/>
      <c r="L163" s="25"/>
      <c r="M163" s="25"/>
    </row>
    <row r="164" ht="12.75">
      <c r="A164" s="14"/>
    </row>
    <row r="165" spans="1:2" ht="12.75">
      <c r="A165" s="12" t="s">
        <v>85</v>
      </c>
      <c r="B165" s="4" t="s">
        <v>105</v>
      </c>
    </row>
    <row r="166" spans="1:13" ht="25.5" customHeight="1">
      <c r="A166" s="14"/>
      <c r="B166" s="155" t="s">
        <v>144</v>
      </c>
      <c r="C166" s="155"/>
      <c r="D166" s="155"/>
      <c r="E166" s="155"/>
      <c r="F166" s="155"/>
      <c r="G166" s="155"/>
      <c r="H166" s="155"/>
      <c r="I166" s="155"/>
      <c r="J166" s="155"/>
      <c r="K166" s="155"/>
      <c r="L166" s="155"/>
      <c r="M166" s="155"/>
    </row>
    <row r="167" spans="1:13" ht="12.75">
      <c r="A167" s="14"/>
      <c r="B167" s="63"/>
      <c r="C167" s="25"/>
      <c r="D167" s="25"/>
      <c r="E167" s="25"/>
      <c r="F167" s="25"/>
      <c r="G167" s="25"/>
      <c r="H167" s="25"/>
      <c r="I167" s="25"/>
      <c r="J167" s="25"/>
      <c r="K167" s="25"/>
      <c r="L167" s="25"/>
      <c r="M167" s="25"/>
    </row>
    <row r="168" spans="1:13" ht="38.25">
      <c r="A168" s="14"/>
      <c r="B168" s="63"/>
      <c r="C168" s="25"/>
      <c r="D168" s="25"/>
      <c r="E168" s="25"/>
      <c r="F168" s="25"/>
      <c r="G168" s="25"/>
      <c r="H168" s="25"/>
      <c r="K168" s="94" t="s">
        <v>3</v>
      </c>
      <c r="L168" s="25"/>
      <c r="M168" s="94" t="s">
        <v>4</v>
      </c>
    </row>
    <row r="169" spans="1:13" ht="12.75">
      <c r="A169" s="14"/>
      <c r="B169" s="63"/>
      <c r="C169" s="25"/>
      <c r="D169" s="25"/>
      <c r="E169" s="25"/>
      <c r="F169" s="25"/>
      <c r="G169" s="25"/>
      <c r="H169" s="25"/>
      <c r="K169" s="14" t="s">
        <v>220</v>
      </c>
      <c r="L169" s="25"/>
      <c r="M169" s="14" t="s">
        <v>220</v>
      </c>
    </row>
    <row r="170" spans="1:13" ht="12.75">
      <c r="A170" s="14"/>
      <c r="B170" s="63"/>
      <c r="C170" s="25"/>
      <c r="D170" s="25"/>
      <c r="E170" s="25"/>
      <c r="F170" s="25"/>
      <c r="G170" s="25"/>
      <c r="H170" s="25"/>
      <c r="K170" s="25"/>
      <c r="L170" s="25"/>
      <c r="M170" s="25"/>
    </row>
    <row r="171" spans="1:13" ht="12.75">
      <c r="A171" s="14"/>
      <c r="B171" s="152" t="s">
        <v>145</v>
      </c>
      <c r="C171" s="152"/>
      <c r="D171" s="152"/>
      <c r="E171" s="152"/>
      <c r="F171" s="25"/>
      <c r="G171" s="25"/>
      <c r="H171" s="25"/>
      <c r="K171" s="65">
        <f>+'Income Statements'!E39</f>
        <v>537</v>
      </c>
      <c r="L171" s="25"/>
      <c r="M171" s="65">
        <f>+'Income Statements'!I39</f>
        <v>3128</v>
      </c>
    </row>
    <row r="172" spans="1:13" ht="12.75">
      <c r="A172" s="14"/>
      <c r="B172" s="152" t="s">
        <v>146</v>
      </c>
      <c r="C172" s="152"/>
      <c r="D172" s="152"/>
      <c r="E172" s="152"/>
      <c r="F172" s="152"/>
      <c r="G172" s="152"/>
      <c r="H172" s="25"/>
      <c r="K172" s="65">
        <v>170793</v>
      </c>
      <c r="L172" s="25"/>
      <c r="M172" s="65">
        <f>+((200)+(125792800*0.961643835616438)+(45000000*0.432876712328767))/1000</f>
        <v>140447.52273972603</v>
      </c>
    </row>
    <row r="173" spans="1:13" ht="13.5" thickBot="1">
      <c r="A173" s="14"/>
      <c r="B173" s="152" t="s">
        <v>147</v>
      </c>
      <c r="C173" s="152"/>
      <c r="D173" s="152"/>
      <c r="E173" s="152"/>
      <c r="F173" s="152"/>
      <c r="G173" s="25"/>
      <c r="H173" s="25"/>
      <c r="K173" s="66">
        <f>+K171/K172*100</f>
        <v>0.3144156961936379</v>
      </c>
      <c r="L173" s="25"/>
      <c r="M173" s="66">
        <f>+M171/M172*100</f>
        <v>2.2271663743024748</v>
      </c>
    </row>
    <row r="174" spans="1:13" ht="12.75">
      <c r="A174" s="14"/>
      <c r="B174" s="154"/>
      <c r="C174" s="154"/>
      <c r="D174" s="154"/>
      <c r="E174" s="42"/>
      <c r="F174" s="42"/>
      <c r="G174" s="42"/>
      <c r="H174" s="42"/>
      <c r="I174" s="42"/>
      <c r="J174" s="42"/>
      <c r="K174" s="89"/>
      <c r="L174" s="89"/>
      <c r="M174" s="89"/>
    </row>
    <row r="175" spans="1:13" ht="12.75">
      <c r="A175" s="14"/>
      <c r="B175" s="14"/>
      <c r="C175" s="14"/>
      <c r="D175" s="14"/>
      <c r="E175" s="42"/>
      <c r="F175" s="42"/>
      <c r="G175" s="42"/>
      <c r="H175" s="42"/>
      <c r="I175" s="42"/>
      <c r="J175" s="42"/>
      <c r="K175" s="42"/>
      <c r="L175" s="42"/>
      <c r="M175" s="42"/>
    </row>
    <row r="176" spans="1:13" ht="12.75">
      <c r="A176" s="14"/>
      <c r="B176" s="14"/>
      <c r="C176" s="14"/>
      <c r="D176" s="14"/>
      <c r="E176" s="42"/>
      <c r="F176" s="42"/>
      <c r="G176" s="42"/>
      <c r="H176" s="42"/>
      <c r="I176" s="42"/>
      <c r="J176" s="42"/>
      <c r="K176" s="42"/>
      <c r="L176" s="42"/>
      <c r="M176" s="42"/>
    </row>
    <row r="177" spans="1:13" ht="12.75">
      <c r="A177" s="14"/>
      <c r="B177" s="14"/>
      <c r="C177" s="14"/>
      <c r="D177" s="14"/>
      <c r="E177" s="42"/>
      <c r="F177" s="42"/>
      <c r="G177" s="42"/>
      <c r="H177" s="42"/>
      <c r="I177" s="42"/>
      <c r="J177" s="42"/>
      <c r="K177" s="42"/>
      <c r="L177" s="42"/>
      <c r="M177" s="42"/>
    </row>
    <row r="178" spans="1:13" ht="12.75">
      <c r="A178" s="14"/>
      <c r="B178" s="14"/>
      <c r="C178" s="14"/>
      <c r="D178" s="14"/>
      <c r="E178" s="42"/>
      <c r="F178" s="42"/>
      <c r="G178" s="42"/>
      <c r="H178" s="42"/>
      <c r="I178" s="42"/>
      <c r="J178" s="42"/>
      <c r="K178" s="42"/>
      <c r="L178" s="42"/>
      <c r="M178" s="42"/>
    </row>
    <row r="179" ht="12.75">
      <c r="A179" s="4" t="s">
        <v>14</v>
      </c>
    </row>
    <row r="183" ht="12.75">
      <c r="A183" s="13" t="s">
        <v>138</v>
      </c>
    </row>
    <row r="184" ht="12.75">
      <c r="A184" s="13" t="s">
        <v>137</v>
      </c>
    </row>
    <row r="186" ht="12.75">
      <c r="A186" s="13" t="s">
        <v>113</v>
      </c>
    </row>
    <row r="188" spans="1:4" ht="12.75">
      <c r="A188" s="13" t="s">
        <v>15</v>
      </c>
      <c r="B188" s="151" t="s">
        <v>223</v>
      </c>
      <c r="C188" s="152"/>
      <c r="D188" s="152"/>
    </row>
    <row r="189" ht="12.75">
      <c r="A189" s="14"/>
    </row>
    <row r="190" ht="12.75">
      <c r="A190" s="14"/>
    </row>
    <row r="191" ht="12.75">
      <c r="A191" s="14"/>
    </row>
    <row r="192" ht="12.75">
      <c r="A192" s="14"/>
    </row>
    <row r="193" ht="12.75">
      <c r="A193" s="14"/>
    </row>
    <row r="194" ht="12.75">
      <c r="A194" s="14"/>
    </row>
    <row r="195" ht="12.75">
      <c r="A195" s="14"/>
    </row>
    <row r="196" ht="12.75">
      <c r="A196" s="14"/>
    </row>
    <row r="197" ht="12.75">
      <c r="A197" s="14"/>
    </row>
    <row r="200" ht="12.75">
      <c r="A200" s="14"/>
    </row>
    <row r="201" ht="12.75">
      <c r="A201" s="14"/>
    </row>
    <row r="202" ht="12.75">
      <c r="A202" s="14"/>
    </row>
    <row r="203" ht="12.75">
      <c r="A203" s="14"/>
    </row>
    <row r="204" ht="12.75">
      <c r="A204" s="14"/>
    </row>
    <row r="205" ht="12.75">
      <c r="A205" s="14"/>
    </row>
    <row r="206" ht="12.75">
      <c r="A206" s="14"/>
    </row>
    <row r="207" ht="12.75">
      <c r="A207" s="14"/>
    </row>
    <row r="208" ht="12.75">
      <c r="A208" s="14"/>
    </row>
    <row r="209" ht="12.75">
      <c r="A209" s="14"/>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sheetData>
  <mergeCells count="40">
    <mergeCell ref="B29:M29"/>
    <mergeCell ref="B10:M11"/>
    <mergeCell ref="B171:E171"/>
    <mergeCell ref="A1:M1"/>
    <mergeCell ref="A3:M3"/>
    <mergeCell ref="A4:M4"/>
    <mergeCell ref="A2:M2"/>
    <mergeCell ref="B32:M33"/>
    <mergeCell ref="A5:M5"/>
    <mergeCell ref="B13:M14"/>
    <mergeCell ref="B16:M17"/>
    <mergeCell ref="B26:M26"/>
    <mergeCell ref="B55:M56"/>
    <mergeCell ref="B188:D188"/>
    <mergeCell ref="B114:M114"/>
    <mergeCell ref="B174:D174"/>
    <mergeCell ref="B99:M99"/>
    <mergeCell ref="B172:G172"/>
    <mergeCell ref="B173:F173"/>
    <mergeCell ref="B166:M166"/>
    <mergeCell ref="B125:M125"/>
    <mergeCell ref="B51:M52"/>
    <mergeCell ref="B91:M95"/>
    <mergeCell ref="B86:M88"/>
    <mergeCell ref="B123:M123"/>
    <mergeCell ref="B98:M98"/>
    <mergeCell ref="B102:M103"/>
    <mergeCell ref="B41:E41"/>
    <mergeCell ref="B42:E42"/>
    <mergeCell ref="B120:M120"/>
    <mergeCell ref="B82:M83"/>
    <mergeCell ref="B45:E45"/>
    <mergeCell ref="B46:E46"/>
    <mergeCell ref="B48:M48"/>
    <mergeCell ref="B44:D44"/>
    <mergeCell ref="B43:E43"/>
    <mergeCell ref="B153:K153"/>
    <mergeCell ref="D138:M138"/>
    <mergeCell ref="D139:M139"/>
    <mergeCell ref="D159:M159"/>
  </mergeCells>
  <printOptions/>
  <pageMargins left="0.75" right="0.5" top="0.49" bottom="0.5" header="0.5" footer="0.5"/>
  <pageSetup horizontalDpi="600" verticalDpi="600" orientation="portrait" paperSize="9" r:id="rId1"/>
  <rowBreaks count="4" manualBreakCount="4">
    <brk id="53" max="13" man="1"/>
    <brk id="96" max="13" man="1"/>
    <brk id="121" max="13" man="1"/>
    <brk id="16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2006-02-27T07:30:58Z</cp:lastPrinted>
  <dcterms:created xsi:type="dcterms:W3CDTF">2001-10-16T10:02:43Z</dcterms:created>
  <dcterms:modified xsi:type="dcterms:W3CDTF">2006-02-27T07:31:59Z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1193459107</vt:i4>
  </property>
  <property fmtid="{D5CDD505-2E9C-101B-9397-08002B2CF9AE}" pid="3" name="_EmailSubject">
    <vt:lpwstr>Tex Cycle - 2nd Q Results</vt:lpwstr>
  </property>
  <property fmtid="{D5CDD505-2E9C-101B-9397-08002B2CF9AE}" pid="4" name="_AuthorEmail">
    <vt:lpwstr>senhance@tm.net.my</vt:lpwstr>
  </property>
  <property fmtid="{D5CDD505-2E9C-101B-9397-08002B2CF9AE}" pid="5" name="_AuthorEmailDisplayName">
    <vt:lpwstr>The Secretariat</vt:lpwstr>
  </property>
  <property fmtid="{D5CDD505-2E9C-101B-9397-08002B2CF9AE}" pid="6" name="_PreviousAdHocReviewCycleID">
    <vt:i4>817726000</vt:i4>
  </property>
  <property fmtid="{D5CDD505-2E9C-101B-9397-08002B2CF9AE}" pid="7" name="_ReviewingToolsShownOnce">
    <vt:lpwstr/>
  </property>
</Properties>
</file>